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nadiradze\Desktop\rati cheklistebi\"/>
    </mc:Choice>
  </mc:AlternateContent>
  <bookViews>
    <workbookView xWindow="0" yWindow="0" windowWidth="20490" windowHeight="7020" tabRatio="954" firstSheet="9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6" hidden="1">'ფორმა 5.2'!$A$8:$J$18</definedName>
    <definedName name="_xlnm._FilterDatabase" localSheetId="9" hidden="1">'ფორმა 5.5'!$A$9:$M$9</definedName>
    <definedName name="_xlnm._FilterDatabase" localSheetId="0" hidden="1">'ფორმა N1'!$A$7:$L$55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5.2'!$A$1:$I$32</definedName>
    <definedName name="_xlnm.Print_Area" localSheetId="8">'ფორმა 5.4'!$A$1:$H$46</definedName>
    <definedName name="_xlnm.Print_Area" localSheetId="9">'ფორმა 5.5'!$A$1:$M$93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N1'!$A$1:$L$72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40" i="47" l="1"/>
  <c r="C43" i="47" l="1"/>
  <c r="C45" i="47"/>
  <c r="C22" i="59" l="1"/>
  <c r="D43" i="47" l="1"/>
  <c r="D45" i="47"/>
  <c r="L60" i="46"/>
  <c r="A6" i="46"/>
  <c r="H18" i="43"/>
  <c r="G10" i="43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D2" i="12"/>
  <c r="G2" i="45"/>
  <c r="G2" i="44"/>
  <c r="I2" i="43"/>
  <c r="C2" i="2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D10" i="7" s="1"/>
  <c r="C16" i="7"/>
  <c r="D31" i="3"/>
  <c r="C31" i="3"/>
  <c r="C24" i="59" s="1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G18" i="43"/>
  <c r="D27" i="3" l="1"/>
  <c r="C27" i="3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9" i="3"/>
  <c r="C17" i="59"/>
  <c r="I18" i="43"/>
</calcChain>
</file>

<file path=xl/sharedStrings.xml><?xml version="1.0" encoding="utf-8"?>
<sst xmlns="http://schemas.openxmlformats.org/spreadsheetml/2006/main" count="1303" uniqueCount="568">
  <si>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</si>
  <si>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</si>
  <si>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</si>
  <si>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</si>
  <si>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</si>
  <si>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</si>
  <si>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</si>
  <si>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</si>
  <si>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</si>
  <si>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</si>
  <si>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</si>
  <si>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</si>
  <si>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</si>
  <si>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</si>
  <si>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</si>
  <si>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</si>
  <si>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</si>
  <si>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</si>
  <si>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</si>
  <si>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</si>
  <si>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</si>
  <si>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</si>
  <si>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</si>
  <si>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</si>
  <si>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</si>
  <si>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</si>
  <si>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</si>
  <si>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</si>
  <si>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</si>
  <si>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</si>
  <si>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</si>
  <si>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</si>
  <si>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</si>
  <si>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</si>
  <si>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</si>
  <si>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</si>
  <si>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</si>
  <si>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</si>
  <si>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</si>
  <si>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</si>
  <si>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</si>
  <si>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</si>
  <si>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</si>
  <si>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</si>
  <si>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</si>
  <si>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</si>
  <si>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</si>
  <si>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</si>
  <si>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</si>
  <si>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</si>
  <si>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</si>
  <si>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</si>
  <si>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</si>
  <si>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</si>
  <si>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</si>
  <si>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</si>
  <si>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</si>
  <si>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</si>
  <si>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</si>
  <si>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</si>
  <si>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</si>
  <si>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</si>
  <si>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</si>
  <si>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</si>
  <si>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</si>
  <si>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</si>
  <si>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</si>
  <si>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</si>
  <si>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</si>
  <si>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</si>
  <si>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</si>
  <si>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</si>
  <si>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</si>
  <si>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</si>
  <si>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</si>
  <si>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</si>
  <si>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</si>
  <si>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</si>
  <si>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</si>
  <si>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</si>
  <si>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</si>
  <si>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</si>
  <si>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</si>
  <si>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</si>
  <si>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</si>
  <si>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</si>
  <si>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</si>
  <si>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</si>
  <si>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</si>
  <si>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</si>
  <si>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</si>
  <si>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</si>
  <si>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</si>
  <si>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</si>
  <si>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</si>
  <si>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</si>
  <si>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</si>
  <si>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</si>
  <si>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</si>
  <si>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</si>
  <si>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</si>
  <si>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</si>
  <si>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</si>
  <si>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</si>
  <si>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</si>
  <si>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</si>
  <si>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</si>
  <si>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</si>
  <si>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</si>
  <si>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</si>
  <si>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</si>
  <si>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</si>
  <si>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</si>
  <si>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</si>
  <si>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</si>
  <si>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</si>
  <si>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</si>
  <si>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</si>
  <si>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</si>
  <si>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</si>
  <si>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</si>
  <si>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</si>
  <si>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</si>
  <si>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</si>
  <si>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</si>
  <si>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</si>
  <si>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</si>
  <si>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</si>
  <si>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</si>
  <si>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</si>
  <si>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</si>
  <si>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</si>
  <si>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</si>
  <si>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</si>
  <si>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</si>
  <si>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</si>
  <si>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</si>
  <si>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</si>
  <si>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</si>
  <si>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</si>
  <si>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</si>
  <si>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</si>
  <si>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</si>
  <si>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</si>
  <si>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</si>
  <si>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</si>
  <si>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</si>
  <si>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</si>
  <si>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</si>
  <si>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</si>
  <si>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</si>
  <si>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</si>
  <si>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</si>
  <si>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</si>
  <si>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</si>
  <si>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</si>
  <si>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</si>
  <si>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</si>
  <si>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</si>
  <si>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</si>
  <si>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</si>
  <si>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</si>
  <si>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</si>
  <si>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</si>
  <si>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</si>
  <si>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</si>
  <si>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</si>
  <si>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</si>
  <si>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</si>
  <si>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</si>
  <si>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</si>
  <si>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</si>
  <si>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</si>
  <si>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</si>
  <si>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</si>
  <si>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</si>
  <si>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</si>
  <si>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</si>
  <si>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</si>
  <si>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</si>
  <si>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</si>
  <si>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</si>
  <si>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</si>
  <si>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</si>
  <si>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</si>
  <si>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</si>
  <si>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</si>
  <si>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</si>
  <si>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</si>
  <si>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</si>
  <si>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</si>
  <si>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</si>
  <si>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</si>
  <si>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</si>
  <si>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</si>
  <si>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</si>
  <si>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</si>
  <si>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</si>
  <si>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</si>
  <si>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</si>
  <si>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</si>
  <si>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</si>
  <si>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</si>
  <si>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</si>
  <si>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</si>
  <si>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</si>
  <si>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</si>
  <si>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</si>
  <si>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</si>
  <si>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</si>
  <si>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</si>
  <si>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</si>
  <si>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</si>
  <si>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</si>
  <si>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</si>
  <si>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</si>
  <si>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</si>
  <si>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</si>
  <si>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</si>
  <si>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</si>
  <si>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</si>
  <si>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</si>
  <si>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</si>
  <si>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</si>
  <si>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</si>
  <si>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</si>
  <si>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</si>
  <si>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</si>
  <si>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</si>
  <si>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</si>
  <si>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</si>
  <si>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</si>
  <si>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</si>
  <si>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</si>
  <si>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</si>
  <si>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</si>
  <si>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</si>
  <si>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</si>
  <si>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</si>
  <si>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</si>
  <si>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</si>
  <si>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</si>
  <si>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</si>
  <si>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</si>
  <si>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</si>
  <si>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</si>
  <si>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</si>
  <si>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</si>
  <si>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</si>
  <si>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</si>
  <si>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</si>
  <si>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</si>
  <si>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</si>
  <si>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</si>
  <si>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</si>
  <si>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</si>
  <si>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</si>
  <si>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</si>
  <si>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</si>
  <si>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</si>
  <si>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</si>
  <si>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</si>
  <si>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</si>
  <si>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</si>
  <si>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</si>
  <si>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</si>
  <si>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</si>
  <si>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</si>
  <si>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</si>
  <si>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</si>
  <si>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</si>
  <si>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</si>
  <si>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</si>
  <si>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</si>
  <si>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</si>
  <si>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</si>
  <si>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</si>
  <si>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</si>
  <si>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</si>
  <si>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</si>
  <si>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</si>
  <si>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</si>
  <si>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</si>
  <si>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</si>
  <si>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</si>
  <si>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</si>
  <si>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</si>
  <si>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</si>
  <si>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</si>
  <si>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</si>
  <si>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</si>
  <si>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</si>
  <si>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</si>
  <si>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</si>
  <si>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</si>
  <si>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</si>
  <si>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</si>
  <si>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</si>
  <si>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</si>
  <si>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</si>
  <si>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</si>
  <si>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</si>
  <si>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</si>
  <si>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</si>
  <si>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</si>
  <si>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</si>
  <si>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</si>
  <si>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</si>
  <si>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</si>
  <si>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</si>
  <si>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</si>
  <si>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</si>
  <si>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</si>
  <si>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</si>
  <si>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</si>
  <si>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</si>
  <si>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</si>
  <si>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</si>
  <si>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</si>
  <si>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</si>
  <si>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</si>
  <si>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</si>
  <si>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</si>
  <si>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</si>
  <si>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</si>
  <si>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</si>
  <si>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</si>
  <si>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</si>
  <si>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</si>
  <si>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</si>
  <si>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</si>
  <si>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</si>
  <si>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</si>
  <si>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</si>
  <si>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</si>
  <si>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</si>
  <si>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</si>
  <si>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</si>
  <si>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</si>
  <si>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</si>
  <si>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</si>
  <si>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</si>
  <si>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</si>
  <si>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</si>
  <si>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</si>
  <si>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</si>
  <si>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</si>
  <si>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</si>
  <si>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</si>
  <si>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</si>
  <si>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</si>
  <si>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</si>
  <si>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</si>
  <si>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</si>
  <si>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</si>
  <si>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</si>
  <si>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</si>
  <si>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</si>
  <si>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</si>
  <si>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</si>
  <si>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</si>
  <si>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</si>
  <si>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</si>
  <si>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</si>
  <si>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</si>
  <si>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</si>
  <si>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</si>
  <si>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</si>
  <si>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</si>
  <si>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</si>
  <si>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</si>
  <si>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</si>
  <si>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</si>
  <si>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</si>
  <si>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</si>
  <si>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</si>
  <si>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</si>
  <si>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</si>
  <si>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</si>
  <si>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</si>
  <si>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</si>
  <si>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</si>
  <si>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</si>
  <si>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</si>
  <si>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</si>
  <si>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</si>
  <si>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</si>
  <si>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</si>
  <si>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</si>
  <si>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</si>
  <si>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</si>
  <si>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</si>
  <si>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</si>
  <si>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</si>
  <si>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</si>
  <si>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</si>
  <si>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</si>
  <si>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</si>
  <si>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</si>
  <si>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</si>
  <si>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</si>
  <si>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</si>
  <si>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</si>
  <si>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</si>
  <si>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</si>
  <si>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</si>
  <si>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</si>
  <si>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</si>
  <si>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</si>
  <si>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</si>
  <si>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</si>
  <si>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</si>
  <si>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</si>
  <si>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</si>
  <si>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</si>
  <si>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</si>
  <si>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</si>
  <si>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</si>
  <si>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</si>
  <si>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</si>
  <si>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</si>
  <si>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</si>
  <si>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</si>
  <si>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</si>
  <si>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</si>
  <si>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</si>
  <si>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</si>
  <si>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</si>
  <si>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</si>
  <si>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</si>
  <si>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</si>
  <si>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</si>
  <si>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</si>
  <si>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</si>
  <si>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</si>
  <si>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</si>
  <si>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</si>
  <si>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</si>
  <si>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</si>
  <si>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</si>
  <si>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</si>
  <si>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</si>
  <si>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</si>
  <si>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</si>
  <si>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</si>
  <si>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</si>
  <si>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</si>
  <si>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</si>
  <si>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</si>
  <si>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</si>
  <si>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</si>
  <si>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</si>
  <si>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</si>
  <si>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</si>
  <si>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</si>
  <si>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</si>
  <si>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</si>
  <si>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</si>
  <si>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</si>
  <si>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</si>
  <si>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</si>
  <si>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</si>
  <si>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</si>
  <si>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</si>
  <si>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</si>
  <si>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</si>
  <si>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</si>
  <si>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</si>
  <si>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</si>
  <si>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</si>
  <si>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</si>
  <si>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</si>
  <si>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</si>
  <si>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</si>
  <si>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</si>
  <si>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</si>
  <si>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</si>
  <si>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</si>
  <si>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</si>
  <si>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სალომე მეგრელიშვილი</t>
  </si>
  <si>
    <t> 20301070850</t>
  </si>
  <si>
    <t>GE86BG0000000126453700</t>
  </si>
  <si>
    <t>სს "საქართველოს ბანკი"</t>
  </si>
  <si>
    <t>გიორგი გაგნიძე</t>
  </si>
  <si>
    <t>01027023991</t>
  </si>
  <si>
    <t>GE88BG0000000285008700</t>
  </si>
  <si>
    <t>არაფულადი შემოწირულობა</t>
  </si>
  <si>
    <t>ფეისბუქ გვერდის ადმინისტრირება და სამუშაო რეჟმში გამართვა</t>
  </si>
  <si>
    <t>მდორეული ხათუნა</t>
  </si>
  <si>
    <t>01003000929</t>
  </si>
  <si>
    <t>GE12BG0000000161444484</t>
  </si>
  <si>
    <t>20301070850</t>
  </si>
  <si>
    <t>GE36BG0000000876817500</t>
  </si>
  <si>
    <t xml:space="preserve">ლანა </t>
  </si>
  <si>
    <t>გუგეშაშვილი</t>
  </si>
  <si>
    <t>35001121545</t>
  </si>
  <si>
    <t>პარტიის უნივერსალური მენეჯერი</t>
  </si>
  <si>
    <t>ლალი</t>
  </si>
  <si>
    <t>ნადირაძე</t>
  </si>
  <si>
    <t>ბუღალტერი</t>
  </si>
  <si>
    <t xml:space="preserve">სალომე </t>
  </si>
  <si>
    <t>მეგრელიშვილი</t>
  </si>
  <si>
    <t xml:space="preserve">დიმიტრი </t>
  </si>
  <si>
    <t>მოდრეკელიძე</t>
  </si>
  <si>
    <t>ბონუსი</t>
  </si>
  <si>
    <t>ეკატერინე</t>
  </si>
  <si>
    <t xml:space="preserve"> ოქროცვარიძე</t>
  </si>
  <si>
    <t>08001000695</t>
  </si>
  <si>
    <t>ნინიკო</t>
  </si>
  <si>
    <t>სადუნიშვილი</t>
  </si>
  <si>
    <t>პარტიული სიისთვის ფოტოების ბეჭდვა მიკრო ბიზნეისის მიერ</t>
  </si>
  <si>
    <t>საარჩევნო ეკონომიკური პროგრამის კვლევა და დასკვნა</t>
  </si>
  <si>
    <t>სს მომსახურების სააგენტოში პარტიის წევრების ნასამართლეობის  ცნობების აღება</t>
  </si>
  <si>
    <t>დროშის და დროშის სადგამის ღირებულება; სამკერდე ნიშნების ღირებულება</t>
  </si>
  <si>
    <t>ბანერის ღორებულება ოფისისთვის</t>
  </si>
  <si>
    <t>ლოგოს დამზადება</t>
  </si>
  <si>
    <t>ვებ გვერდის დამზადება</t>
  </si>
  <si>
    <t>საქართველოში რეგისტრირებული კომპანიების ბაზის მიწოდება</t>
  </si>
  <si>
    <t>საბანკო სექტორის კვლევის საფასური</t>
  </si>
  <si>
    <t>განცხადებს განთავსება დასაქმების საიტზე</t>
  </si>
  <si>
    <t>ინტერნეტ-რეკლამს ხრჯი</t>
  </si>
  <si>
    <t>ფეისბუქი</t>
  </si>
  <si>
    <t>"შეცვალე საქართველო"</t>
  </si>
  <si>
    <t>პოლიტიკური პარტია შეცვალე საქართველო</t>
  </si>
  <si>
    <t>შპს ივენთორი</t>
  </si>
  <si>
    <t>406307349</t>
  </si>
  <si>
    <t>პრომო მომსახურება</t>
  </si>
  <si>
    <t>ი.ს. ეკატერინე ჩიტაშვილი- "მაქსიმუმი "</t>
  </si>
  <si>
    <t>01024038806</t>
  </si>
  <si>
    <t>მელიქიანი არამ</t>
  </si>
  <si>
    <t>01027084621</t>
  </si>
  <si>
    <t>სარეკლამო ვიდეო გადაღების მომსახურებ</t>
  </si>
  <si>
    <t>ვეკუა იაკობი</t>
  </si>
  <si>
    <t>62002002002</t>
  </si>
  <si>
    <t>სარეკლამო ვიდეო ფაილების დამუშავება</t>
  </si>
  <si>
    <t>შარვაშიძე ემზარ</t>
  </si>
  <si>
    <t>60001005701</t>
  </si>
  <si>
    <t>ხმის ჩაწერის მომსახურება რადიო რეკლამისთვის</t>
  </si>
  <si>
    <t>ფაიბუქ ხარჯის უკუდაბეგვრის დღგ-როგორც არარეზიდნეტის მიერ გაწეული სარეკლამო მომსახურებისთვის</t>
  </si>
  <si>
    <t>სარეკლამო ვიდეო რგოლის მონტაჟი</t>
  </si>
  <si>
    <t>ბრენდირებული აქსესუარებით რკლამის ხარჯი</t>
  </si>
  <si>
    <t>შპს დაზგა</t>
  </si>
  <si>
    <t>206201929</t>
  </si>
  <si>
    <t>სამკრდე ნიშნები</t>
  </si>
  <si>
    <t>შპს ფიგენსოფთ ჯორჯია FIGENSOFT GEORGIA Ltd</t>
  </si>
  <si>
    <t>404460793</t>
  </si>
  <si>
    <t>1 მილიონი სმს დაგზავნა ამომრჩეველთან</t>
  </si>
  <si>
    <t>გიორგი ჭაბაშვილი</t>
  </si>
  <si>
    <t>დიმიტრი მოდრეკელიძე</t>
  </si>
  <si>
    <t>თეა დიდებაშვილი</t>
  </si>
  <si>
    <t>ლანა ოსიშვილი</t>
  </si>
  <si>
    <t>შპს FRESH FISH RECORDS</t>
  </si>
  <si>
    <t>1 მილიონი სმს დაგზავნის მომსახურება</t>
  </si>
  <si>
    <t>სარეკლმო აუდიო ფალის დაზადება</t>
  </si>
  <si>
    <t>404914492</t>
  </si>
  <si>
    <t>01008057991</t>
  </si>
  <si>
    <t>0101102316</t>
  </si>
  <si>
    <t>01007009033</t>
  </si>
  <si>
    <t>ბრენდინგი</t>
  </si>
  <si>
    <t xml:space="preserve">პიარ მომსახურება </t>
  </si>
  <si>
    <t>სოციალუ ქსელში რეკლამის მართვა</t>
  </si>
  <si>
    <t>სარეკლამო ვიდეო რგოლების დამზადება</t>
  </si>
  <si>
    <t>საქართველოს ბანკი</t>
  </si>
  <si>
    <t>GE78BG0000000346023820</t>
  </si>
  <si>
    <t>01.09.2020-13.11.2020</t>
  </si>
  <si>
    <t>ნაღდი ფულის შეტანა სალაროში</t>
  </si>
  <si>
    <t>სახელფასო დანამატი</t>
  </si>
  <si>
    <t>სს მომსახურების სააგენტოში მოხდა თანხის გადახდა პარტიის წევრთა ნასამართელობის ცნობების ასაღებად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</si>
</sst>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[$-F800]dddd\,\ mmmm\ dd\,\ yyyy"/>
    <numFmt numFmtId="171" formatCode="[Black]#,##0.00;[Red]\(#,##0.00\);[Black]#,##0.00"/>
    <numFmt numFmtId="172" formatCode="[Black]#,##0.0000;[Red]\(#,##0.0000\);[Black]#,##0.0000"/>
  </numFmts>
  <fonts count="3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rgb="FF444444"/>
      <name val="Arial"/>
      <family val="2"/>
    </font>
    <font>
      <sz val="9"/>
      <color rgb="FF1A332D"/>
      <name val="DejaVu Sans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0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0" fontId="35" fillId="0" borderId="0" xfId="0" applyFont="1"/>
    <xf numFmtId="49" fontId="20" fillId="0" borderId="43" xfId="0" applyNumberFormat="1" applyFont="1" applyBorder="1" applyAlignment="1">
      <alignment horizontal="right" vertical="top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/>
    <xf numFmtId="0" fontId="0" fillId="0" borderId="0" xfId="0" applyNumberFormat="1" applyFont="1" applyFill="1" applyBorder="1"/>
    <xf numFmtId="4" fontId="22" fillId="5" borderId="1" xfId="0" applyNumberFormat="1" applyFont="1" applyFill="1" applyBorder="1" applyProtection="1"/>
    <xf numFmtId="169" fontId="22" fillId="5" borderId="1" xfId="0" applyNumberFormat="1" applyFont="1" applyFill="1" applyBorder="1" applyProtection="1"/>
    <xf numFmtId="4" fontId="17" fillId="5" borderId="1" xfId="1" applyNumberFormat="1" applyFont="1" applyFill="1" applyBorder="1" applyAlignment="1" applyProtection="1">
      <alignment horizontal="right" vertical="center" wrapText="1"/>
    </xf>
    <xf numFmtId="170" fontId="17" fillId="0" borderId="2" xfId="1" applyNumberFormat="1" applyFont="1" applyFill="1" applyBorder="1" applyAlignment="1" applyProtection="1">
      <alignment horizontal="left" vertical="center" wrapText="1" inden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9" fontId="20" fillId="0" borderId="0" xfId="0" applyNumberFormat="1" applyFont="1" applyFill="1" applyBorder="1" applyAlignment="1">
      <alignment horizontal="left" vertical="top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0" xfId="1" applyFont="1" applyFill="1" applyAlignment="1" applyProtection="1">
      <alignment horizontal="right" vertical="center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71" fontId="20" fillId="0" borderId="0" xfId="0" applyNumberFormat="1" applyFont="1" applyFill="1" applyBorder="1" applyAlignment="1">
      <alignment vertical="top"/>
    </xf>
    <xf numFmtId="4" fontId="22" fillId="0" borderId="1" xfId="0" applyNumberFormat="1" applyFont="1" applyFill="1" applyBorder="1" applyProtection="1"/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vertical="top" wrapText="1"/>
      <protection locked="0"/>
    </xf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/>
      <protection locked="0"/>
    </xf>
    <xf numFmtId="14" fontId="19" fillId="0" borderId="0" xfId="10" applyNumberFormat="1" applyFont="1" applyFill="1" applyBorder="1" applyAlignment="1" applyProtection="1">
      <alignment vertical="center"/>
    </xf>
    <xf numFmtId="49" fontId="20" fillId="0" borderId="43" xfId="0" applyNumberFormat="1" applyFont="1" applyFill="1" applyBorder="1" applyAlignment="1">
      <alignment horizontal="right" vertical="top"/>
    </xf>
    <xf numFmtId="0" fontId="19" fillId="0" borderId="0" xfId="10" applyFont="1" applyFill="1" applyBorder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top"/>
    </xf>
    <xf numFmtId="0" fontId="22" fillId="0" borderId="0" xfId="1" applyFont="1" applyFill="1" applyBorder="1" applyAlignment="1" applyProtection="1">
      <alignment horizontal="left" vertical="center" wrapText="1" indent="1"/>
    </xf>
    <xf numFmtId="0" fontId="17" fillId="0" borderId="43" xfId="1" applyFont="1" applyFill="1" applyBorder="1" applyAlignment="1" applyProtection="1">
      <alignment horizontal="left" vertical="center" wrapText="1" indent="1"/>
    </xf>
    <xf numFmtId="0" fontId="22" fillId="0" borderId="43" xfId="1" applyFont="1" applyFill="1" applyBorder="1" applyAlignment="1" applyProtection="1">
      <alignment horizontal="left" vertical="center" wrapText="1" indent="1"/>
    </xf>
    <xf numFmtId="49" fontId="37" fillId="0" borderId="1" xfId="0" applyNumberFormat="1" applyFont="1" applyFill="1" applyBorder="1"/>
    <xf numFmtId="49" fontId="20" fillId="0" borderId="1" xfId="0" applyNumberFormat="1" applyFont="1" applyFill="1" applyBorder="1" applyAlignment="1">
      <alignment horizontal="right" vertical="top"/>
    </xf>
    <xf numFmtId="49" fontId="20" fillId="0" borderId="0" xfId="0" applyNumberFormat="1" applyFont="1" applyFill="1" applyBorder="1" applyAlignment="1">
      <alignment horizontal="right" vertical="top"/>
    </xf>
    <xf numFmtId="0" fontId="37" fillId="0" borderId="1" xfId="0" applyFont="1" applyFill="1" applyBorder="1"/>
    <xf numFmtId="171" fontId="20" fillId="0" borderId="1" xfId="0" applyNumberFormat="1" applyFont="1" applyFill="1" applyBorder="1" applyAlignment="1">
      <alignment vertical="top"/>
    </xf>
    <xf numFmtId="4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172" fontId="20" fillId="0" borderId="1" xfId="0" applyNumberFormat="1" applyFont="1" applyFill="1" applyBorder="1" applyAlignment="1">
      <alignment vertical="top"/>
    </xf>
    <xf numFmtId="4" fontId="19" fillId="0" borderId="1" xfId="3" applyNumberFormat="1" applyFont="1" applyBorder="1"/>
    <xf numFmtId="4" fontId="19" fillId="2" borderId="1" xfId="3" applyNumberFormat="1" applyFont="1" applyFill="1" applyBorder="1"/>
    <xf numFmtId="2" fontId="19" fillId="2" borderId="1" xfId="3" applyNumberFormat="1" applyFont="1" applyFill="1" applyBorder="1"/>
    <xf numFmtId="2" fontId="19" fillId="5" borderId="1" xfId="3" applyNumberFormat="1" applyFont="1" applyFill="1" applyBorder="1"/>
    <xf numFmtId="2" fontId="19" fillId="0" borderId="1" xfId="3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95-424-424%20Temo/Downloads/saarchevno_periodis_deklaracia%2012%20&#4317;&#4325;&#4322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view="pageBreakPreview" topLeftCell="A26" zoomScaleNormal="100" zoomScaleSheetLayoutView="100" workbookViewId="0">
      <selection activeCell="E48" sqref="E48"/>
    </sheetView>
  </sheetViews>
  <sheetFormatPr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>
      <c r="A1" s="335" t="s">
        <v>289</v>
      </c>
      <c r="B1" s="323"/>
      <c r="C1" s="323"/>
      <c r="D1" s="323"/>
      <c r="E1" s="324"/>
      <c r="F1" s="318"/>
      <c r="G1" s="324"/>
      <c r="H1" s="334"/>
      <c r="I1" s="323"/>
      <c r="J1" s="324"/>
      <c r="K1" s="324"/>
      <c r="L1" s="333" t="s">
        <v>97</v>
      </c>
    </row>
    <row r="2" spans="1:12" s="269" customFormat="1">
      <c r="A2" s="332" t="s">
        <v>128</v>
      </c>
      <c r="B2" s="323"/>
      <c r="C2" s="323"/>
      <c r="D2" s="323"/>
      <c r="E2" s="324"/>
      <c r="F2" s="318"/>
      <c r="G2" s="324"/>
      <c r="H2" s="331"/>
      <c r="I2" s="323"/>
      <c r="J2" s="324"/>
      <c r="K2" s="324"/>
      <c r="L2" s="330" t="s">
        <v>564</v>
      </c>
    </row>
    <row r="3" spans="1:12" s="269" customFormat="1">
      <c r="A3" s="329"/>
      <c r="B3" s="323"/>
      <c r="C3" s="328"/>
      <c r="D3" s="327"/>
      <c r="E3" s="324"/>
      <c r="F3" s="326"/>
      <c r="G3" s="324"/>
      <c r="H3" s="324"/>
      <c r="I3" s="318"/>
      <c r="J3" s="323"/>
      <c r="K3" s="323"/>
      <c r="L3" s="322"/>
    </row>
    <row r="4" spans="1:12" s="269" customFormat="1">
      <c r="A4" s="354" t="s">
        <v>257</v>
      </c>
      <c r="B4" s="318"/>
      <c r="C4" s="318"/>
      <c r="D4" s="361"/>
      <c r="E4" s="362"/>
      <c r="F4" s="325"/>
      <c r="G4" s="324"/>
      <c r="H4" s="363"/>
      <c r="I4" s="362"/>
      <c r="J4" s="323"/>
      <c r="K4" s="324"/>
      <c r="L4" s="322"/>
    </row>
    <row r="5" spans="1:12" s="269" customFormat="1" ht="15.75" thickBot="1">
      <c r="A5" s="467"/>
      <c r="B5" s="467"/>
      <c r="C5" s="467"/>
      <c r="D5" s="467"/>
      <c r="E5" s="467"/>
      <c r="F5" s="467"/>
      <c r="G5" s="325"/>
      <c r="H5" s="325"/>
      <c r="I5" s="324"/>
      <c r="J5" s="323"/>
      <c r="K5" s="323"/>
      <c r="L5" s="322"/>
    </row>
    <row r="6" spans="1:12" ht="15.75" thickBot="1">
      <c r="A6" s="321"/>
      <c r="B6" s="320"/>
      <c r="C6" s="319"/>
      <c r="D6" s="319"/>
      <c r="E6" s="319"/>
      <c r="F6" s="318"/>
      <c r="G6" s="318"/>
      <c r="H6" s="318"/>
      <c r="I6" s="470" t="s">
        <v>405</v>
      </c>
      <c r="J6" s="471"/>
      <c r="K6" s="472"/>
      <c r="L6" s="317"/>
    </row>
    <row r="7" spans="1:12" s="305" customFormat="1" ht="51.75" thickBot="1">
      <c r="A7" s="316" t="s">
        <v>64</v>
      </c>
      <c r="B7" s="315" t="s">
        <v>129</v>
      </c>
      <c r="C7" s="315" t="s">
        <v>404</v>
      </c>
      <c r="D7" s="314" t="s">
        <v>263</v>
      </c>
      <c r="E7" s="313" t="s">
        <v>403</v>
      </c>
      <c r="F7" s="312" t="s">
        <v>402</v>
      </c>
      <c r="G7" s="311" t="s">
        <v>216</v>
      </c>
      <c r="H7" s="310" t="s">
        <v>213</v>
      </c>
      <c r="I7" s="309" t="s">
        <v>401</v>
      </c>
      <c r="J7" s="308" t="s">
        <v>260</v>
      </c>
      <c r="K7" s="307" t="s">
        <v>217</v>
      </c>
      <c r="L7" s="306" t="s">
        <v>218</v>
      </c>
    </row>
    <row r="8" spans="1:12" s="299" customFormat="1" ht="15.75" thickBot="1">
      <c r="A8" s="303">
        <v>1</v>
      </c>
      <c r="B8" s="302">
        <v>2</v>
      </c>
      <c r="C8" s="304">
        <v>3</v>
      </c>
      <c r="D8" s="304">
        <v>4</v>
      </c>
      <c r="E8" s="303">
        <v>5</v>
      </c>
      <c r="F8" s="302">
        <v>6</v>
      </c>
      <c r="G8" s="304">
        <v>7</v>
      </c>
      <c r="H8" s="302">
        <v>8</v>
      </c>
      <c r="I8" s="303">
        <v>9</v>
      </c>
      <c r="J8" s="302">
        <v>10</v>
      </c>
      <c r="K8" s="301">
        <v>11</v>
      </c>
      <c r="L8" s="300">
        <v>12</v>
      </c>
    </row>
    <row r="9" spans="1:12" ht="25.5">
      <c r="A9" s="298">
        <v>1</v>
      </c>
      <c r="B9" s="289">
        <v>44078</v>
      </c>
      <c r="C9" s="288" t="s">
        <v>478</v>
      </c>
      <c r="D9" s="297">
        <v>60</v>
      </c>
      <c r="E9" s="296" t="s">
        <v>479</v>
      </c>
      <c r="F9" s="419" t="s">
        <v>480</v>
      </c>
      <c r="G9" s="419" t="s">
        <v>481</v>
      </c>
      <c r="H9" s="295" t="s">
        <v>482</v>
      </c>
      <c r="I9" s="294"/>
      <c r="J9" s="293"/>
      <c r="K9" s="292"/>
      <c r="L9" s="291"/>
    </row>
    <row r="10" spans="1:12" ht="25.5">
      <c r="A10" s="290">
        <v>2</v>
      </c>
      <c r="B10" s="289">
        <v>44081</v>
      </c>
      <c r="C10" s="288" t="s">
        <v>478</v>
      </c>
      <c r="D10" s="287">
        <v>4550</v>
      </c>
      <c r="E10" s="286" t="s">
        <v>483</v>
      </c>
      <c r="F10" s="285" t="s">
        <v>484</v>
      </c>
      <c r="G10" s="285" t="s">
        <v>485</v>
      </c>
      <c r="H10" s="295" t="s">
        <v>482</v>
      </c>
      <c r="I10" s="284"/>
      <c r="J10" s="283"/>
      <c r="K10" s="282"/>
      <c r="L10" s="281"/>
    </row>
    <row r="11" spans="1:12" ht="25.5">
      <c r="A11" s="290">
        <v>3</v>
      </c>
      <c r="B11" s="289">
        <v>44082</v>
      </c>
      <c r="C11" s="288" t="s">
        <v>478</v>
      </c>
      <c r="D11" s="287">
        <v>750</v>
      </c>
      <c r="E11" s="286" t="s">
        <v>483</v>
      </c>
      <c r="F11" s="285" t="s">
        <v>484</v>
      </c>
      <c r="G11" s="285" t="s">
        <v>485</v>
      </c>
      <c r="H11" s="295" t="s">
        <v>482</v>
      </c>
      <c r="I11" s="284"/>
      <c r="J11" s="283"/>
      <c r="K11" s="282"/>
      <c r="L11" s="281"/>
    </row>
    <row r="12" spans="1:12" ht="25.5">
      <c r="A12" s="290">
        <v>4</v>
      </c>
      <c r="B12" s="289">
        <v>44088</v>
      </c>
      <c r="C12" s="288" t="s">
        <v>478</v>
      </c>
      <c r="D12" s="287">
        <v>500</v>
      </c>
      <c r="E12" s="286" t="s">
        <v>483</v>
      </c>
      <c r="F12" s="285" t="s">
        <v>484</v>
      </c>
      <c r="G12" s="285" t="s">
        <v>485</v>
      </c>
      <c r="H12" s="295" t="s">
        <v>482</v>
      </c>
      <c r="I12" s="284"/>
      <c r="J12" s="283"/>
      <c r="K12" s="282"/>
      <c r="L12" s="281"/>
    </row>
    <row r="13" spans="1:12" ht="25.5">
      <c r="A13" s="290">
        <v>5</v>
      </c>
      <c r="B13" s="289">
        <v>44089</v>
      </c>
      <c r="C13" s="288" t="s">
        <v>478</v>
      </c>
      <c r="D13" s="287">
        <v>1000</v>
      </c>
      <c r="E13" s="286" t="s">
        <v>483</v>
      </c>
      <c r="F13" s="285" t="s">
        <v>484</v>
      </c>
      <c r="G13" s="285" t="s">
        <v>485</v>
      </c>
      <c r="H13" s="295" t="s">
        <v>482</v>
      </c>
      <c r="I13" s="284"/>
      <c r="J13" s="283"/>
      <c r="K13" s="282"/>
      <c r="L13" s="281"/>
    </row>
    <row r="14" spans="1:12" ht="25.5">
      <c r="A14" s="290">
        <v>6</v>
      </c>
      <c r="B14" s="289">
        <v>44091</v>
      </c>
      <c r="C14" s="288" t="s">
        <v>478</v>
      </c>
      <c r="D14" s="287">
        <v>2000</v>
      </c>
      <c r="E14" s="286" t="s">
        <v>483</v>
      </c>
      <c r="F14" s="285" t="s">
        <v>484</v>
      </c>
      <c r="G14" s="285" t="s">
        <v>485</v>
      </c>
      <c r="H14" s="295" t="s">
        <v>482</v>
      </c>
      <c r="I14" s="284"/>
      <c r="J14" s="283"/>
      <c r="K14" s="282"/>
      <c r="L14" s="281"/>
    </row>
    <row r="15" spans="1:12" ht="51">
      <c r="A15" s="290">
        <v>7</v>
      </c>
      <c r="B15" s="289">
        <v>44089</v>
      </c>
      <c r="C15" s="288" t="s">
        <v>486</v>
      </c>
      <c r="D15" s="287">
        <v>3250</v>
      </c>
      <c r="E15" s="286" t="s">
        <v>483</v>
      </c>
      <c r="F15" s="285" t="s">
        <v>484</v>
      </c>
      <c r="G15" s="285"/>
      <c r="H15" s="285"/>
      <c r="I15" s="284"/>
      <c r="J15" s="283" t="s">
        <v>487</v>
      </c>
      <c r="K15" s="282"/>
      <c r="L15" s="281"/>
    </row>
    <row r="16" spans="1:12" ht="25.5">
      <c r="A16" s="290">
        <v>8</v>
      </c>
      <c r="B16" s="289">
        <v>44096</v>
      </c>
      <c r="C16" s="288" t="s">
        <v>478</v>
      </c>
      <c r="D16" s="297">
        <v>2800</v>
      </c>
      <c r="E16" s="286" t="s">
        <v>483</v>
      </c>
      <c r="F16" s="419" t="s">
        <v>484</v>
      </c>
      <c r="G16" s="419" t="s">
        <v>481</v>
      </c>
      <c r="H16" s="295" t="s">
        <v>482</v>
      </c>
      <c r="I16" s="284"/>
      <c r="J16" s="283"/>
      <c r="K16" s="282"/>
      <c r="L16" s="281"/>
    </row>
    <row r="17" spans="1:12" ht="25.5">
      <c r="A17" s="290">
        <v>9</v>
      </c>
      <c r="B17" s="289">
        <v>44097</v>
      </c>
      <c r="C17" s="288" t="s">
        <v>478</v>
      </c>
      <c r="D17" s="287">
        <v>2000</v>
      </c>
      <c r="E17" s="286" t="s">
        <v>483</v>
      </c>
      <c r="F17" s="285" t="s">
        <v>484</v>
      </c>
      <c r="G17" s="285" t="s">
        <v>485</v>
      </c>
      <c r="H17" s="295" t="s">
        <v>482</v>
      </c>
      <c r="I17" s="284"/>
      <c r="J17" s="283"/>
      <c r="K17" s="282"/>
      <c r="L17" s="281"/>
    </row>
    <row r="18" spans="1:12" ht="25.5">
      <c r="A18" s="290">
        <v>10</v>
      </c>
      <c r="B18" s="289">
        <v>44098</v>
      </c>
      <c r="C18" s="288" t="s">
        <v>478</v>
      </c>
      <c r="D18" s="287">
        <v>3000</v>
      </c>
      <c r="E18" s="286" t="s">
        <v>483</v>
      </c>
      <c r="F18" s="285" t="s">
        <v>484</v>
      </c>
      <c r="G18" s="285" t="s">
        <v>485</v>
      </c>
      <c r="H18" s="295" t="s">
        <v>482</v>
      </c>
      <c r="I18" s="284"/>
      <c r="J18" s="283"/>
      <c r="K18" s="282"/>
      <c r="L18" s="281"/>
    </row>
    <row r="19" spans="1:12" ht="25.5">
      <c r="A19" s="290">
        <v>11</v>
      </c>
      <c r="B19" s="289">
        <v>44099</v>
      </c>
      <c r="C19" s="288" t="s">
        <v>478</v>
      </c>
      <c r="D19" s="287">
        <v>2000</v>
      </c>
      <c r="E19" s="286" t="s">
        <v>483</v>
      </c>
      <c r="F19" s="285" t="s">
        <v>484</v>
      </c>
      <c r="G19" s="285" t="s">
        <v>485</v>
      </c>
      <c r="H19" s="295" t="s">
        <v>482</v>
      </c>
      <c r="I19" s="284"/>
      <c r="J19" s="283"/>
      <c r="K19" s="282"/>
      <c r="L19" s="281"/>
    </row>
    <row r="20" spans="1:12" ht="25.5">
      <c r="A20" s="290">
        <v>12</v>
      </c>
      <c r="B20" s="289">
        <v>44102</v>
      </c>
      <c r="C20" s="288" t="s">
        <v>478</v>
      </c>
      <c r="D20" s="287">
        <v>2500</v>
      </c>
      <c r="E20" s="286" t="s">
        <v>483</v>
      </c>
      <c r="F20" s="285" t="s">
        <v>484</v>
      </c>
      <c r="G20" s="285" t="s">
        <v>485</v>
      </c>
      <c r="H20" s="295" t="s">
        <v>482</v>
      </c>
      <c r="I20" s="284"/>
      <c r="J20" s="283"/>
      <c r="K20" s="282"/>
      <c r="L20" s="281"/>
    </row>
    <row r="21" spans="1:12" ht="25.5">
      <c r="A21" s="290">
        <v>13</v>
      </c>
      <c r="B21" s="289">
        <v>44102</v>
      </c>
      <c r="C21" s="288" t="s">
        <v>478</v>
      </c>
      <c r="D21" s="287">
        <v>2000</v>
      </c>
      <c r="E21" s="286" t="s">
        <v>483</v>
      </c>
      <c r="F21" s="285" t="s">
        <v>484</v>
      </c>
      <c r="G21" s="285" t="s">
        <v>485</v>
      </c>
      <c r="H21" s="295" t="s">
        <v>482</v>
      </c>
      <c r="I21" s="284"/>
      <c r="J21" s="283"/>
      <c r="K21" s="282"/>
      <c r="L21" s="281"/>
    </row>
    <row r="22" spans="1:12" ht="25.5">
      <c r="A22" s="290">
        <v>14</v>
      </c>
      <c r="B22" s="289">
        <v>44102</v>
      </c>
      <c r="C22" s="288" t="s">
        <v>478</v>
      </c>
      <c r="D22" s="287">
        <v>5</v>
      </c>
      <c r="E22" s="286" t="s">
        <v>488</v>
      </c>
      <c r="F22" s="285" t="s">
        <v>489</v>
      </c>
      <c r="G22" s="285" t="s">
        <v>490</v>
      </c>
      <c r="H22" s="295" t="s">
        <v>482</v>
      </c>
      <c r="I22" s="284"/>
      <c r="J22" s="283"/>
      <c r="K22" s="282"/>
      <c r="L22" s="281"/>
    </row>
    <row r="23" spans="1:12" ht="25.5">
      <c r="A23" s="290">
        <v>15</v>
      </c>
      <c r="B23" s="289">
        <v>44103</v>
      </c>
      <c r="C23" s="288" t="s">
        <v>478</v>
      </c>
      <c r="D23" s="287">
        <v>9.8000000000000007</v>
      </c>
      <c r="E23" s="286" t="s">
        <v>483</v>
      </c>
      <c r="F23" s="285" t="s">
        <v>484</v>
      </c>
      <c r="G23" s="285" t="s">
        <v>485</v>
      </c>
      <c r="H23" s="295" t="s">
        <v>482</v>
      </c>
      <c r="I23" s="284"/>
      <c r="J23" s="283"/>
      <c r="K23" s="282"/>
      <c r="L23" s="281"/>
    </row>
    <row r="24" spans="1:12" ht="25.5">
      <c r="A24" s="290">
        <v>16</v>
      </c>
      <c r="B24" s="289">
        <v>44105</v>
      </c>
      <c r="C24" s="288" t="s">
        <v>478</v>
      </c>
      <c r="D24" s="287">
        <v>2500</v>
      </c>
      <c r="E24" s="286" t="s">
        <v>483</v>
      </c>
      <c r="F24" s="285" t="s">
        <v>484</v>
      </c>
      <c r="G24" s="285" t="s">
        <v>485</v>
      </c>
      <c r="H24" s="295" t="s">
        <v>482</v>
      </c>
      <c r="I24" s="284"/>
      <c r="J24" s="283"/>
      <c r="K24" s="282"/>
      <c r="L24" s="281"/>
    </row>
    <row r="25" spans="1:12" ht="25.5">
      <c r="A25" s="290">
        <v>17</v>
      </c>
      <c r="B25" s="289">
        <v>44105</v>
      </c>
      <c r="C25" s="288" t="s">
        <v>478</v>
      </c>
      <c r="D25" s="287">
        <v>2000</v>
      </c>
      <c r="E25" s="286" t="s">
        <v>483</v>
      </c>
      <c r="F25" s="285" t="s">
        <v>484</v>
      </c>
      <c r="G25" s="285" t="s">
        <v>485</v>
      </c>
      <c r="H25" s="295" t="s">
        <v>482</v>
      </c>
      <c r="I25" s="284"/>
      <c r="J25" s="283"/>
      <c r="K25" s="282"/>
      <c r="L25" s="281"/>
    </row>
    <row r="26" spans="1:12" ht="25.5">
      <c r="A26" s="290">
        <v>18</v>
      </c>
      <c r="B26" s="289">
        <v>44110</v>
      </c>
      <c r="C26" s="288" t="s">
        <v>478</v>
      </c>
      <c r="D26" s="287">
        <v>3000</v>
      </c>
      <c r="E26" s="286" t="s">
        <v>483</v>
      </c>
      <c r="F26" s="285" t="s">
        <v>484</v>
      </c>
      <c r="G26" s="285" t="s">
        <v>485</v>
      </c>
      <c r="H26" s="295" t="s">
        <v>482</v>
      </c>
      <c r="I26" s="284"/>
      <c r="J26" s="283"/>
      <c r="K26" s="282"/>
      <c r="L26" s="281"/>
    </row>
    <row r="27" spans="1:12" ht="25.5">
      <c r="A27" s="290">
        <v>19</v>
      </c>
      <c r="B27" s="289">
        <v>44113</v>
      </c>
      <c r="C27" s="288" t="s">
        <v>478</v>
      </c>
      <c r="D27" s="287">
        <v>5000</v>
      </c>
      <c r="E27" s="286" t="s">
        <v>483</v>
      </c>
      <c r="F27" s="285" t="s">
        <v>484</v>
      </c>
      <c r="G27" s="285" t="s">
        <v>485</v>
      </c>
      <c r="H27" s="295" t="s">
        <v>482</v>
      </c>
      <c r="I27" s="284"/>
      <c r="J27" s="283"/>
      <c r="K27" s="282"/>
      <c r="L27" s="281"/>
    </row>
    <row r="28" spans="1:12" ht="25.5">
      <c r="A28" s="290">
        <v>20</v>
      </c>
      <c r="B28" s="289">
        <v>44116</v>
      </c>
      <c r="C28" s="288" t="s">
        <v>478</v>
      </c>
      <c r="D28" s="287">
        <v>3000</v>
      </c>
      <c r="E28" s="286" t="s">
        <v>483</v>
      </c>
      <c r="F28" s="285" t="s">
        <v>484</v>
      </c>
      <c r="G28" s="285" t="s">
        <v>485</v>
      </c>
      <c r="H28" s="295" t="s">
        <v>482</v>
      </c>
      <c r="I28" s="284"/>
      <c r="J28" s="283"/>
      <c r="K28" s="282"/>
      <c r="L28" s="281"/>
    </row>
    <row r="29" spans="1:12" ht="25.5">
      <c r="A29" s="290">
        <v>21</v>
      </c>
      <c r="B29" s="289">
        <v>44117</v>
      </c>
      <c r="C29" s="288" t="s">
        <v>478</v>
      </c>
      <c r="D29" s="297">
        <v>1000</v>
      </c>
      <c r="E29" s="286" t="s">
        <v>483</v>
      </c>
      <c r="F29" s="285" t="s">
        <v>484</v>
      </c>
      <c r="G29" s="285" t="s">
        <v>481</v>
      </c>
      <c r="H29" s="295" t="s">
        <v>482</v>
      </c>
      <c r="I29" s="284"/>
      <c r="J29" s="283"/>
      <c r="K29" s="282"/>
      <c r="L29" s="281"/>
    </row>
    <row r="30" spans="1:12" ht="25.5">
      <c r="A30" s="290">
        <v>22</v>
      </c>
      <c r="B30" s="289">
        <v>44117</v>
      </c>
      <c r="C30" s="288" t="s">
        <v>478</v>
      </c>
      <c r="D30" s="287">
        <v>3000</v>
      </c>
      <c r="E30" s="286" t="s">
        <v>483</v>
      </c>
      <c r="F30" s="285" t="s">
        <v>484</v>
      </c>
      <c r="G30" s="285" t="s">
        <v>485</v>
      </c>
      <c r="H30" s="295" t="s">
        <v>482</v>
      </c>
      <c r="I30" s="284"/>
      <c r="J30" s="283"/>
      <c r="K30" s="282"/>
      <c r="L30" s="281"/>
    </row>
    <row r="31" spans="1:12" ht="25.5">
      <c r="A31" s="290">
        <v>23</v>
      </c>
      <c r="B31" s="289">
        <v>44119</v>
      </c>
      <c r="C31" s="288" t="s">
        <v>478</v>
      </c>
      <c r="D31" s="287">
        <v>3800</v>
      </c>
      <c r="E31" s="286" t="s">
        <v>483</v>
      </c>
      <c r="F31" s="285" t="s">
        <v>484</v>
      </c>
      <c r="G31" s="285" t="s">
        <v>485</v>
      </c>
      <c r="H31" s="295" t="s">
        <v>482</v>
      </c>
      <c r="I31" s="284"/>
      <c r="J31" s="283"/>
      <c r="K31" s="282"/>
      <c r="L31" s="281"/>
    </row>
    <row r="32" spans="1:12" ht="25.5">
      <c r="A32" s="290">
        <v>24</v>
      </c>
      <c r="B32" s="289">
        <v>44120</v>
      </c>
      <c r="C32" s="288" t="s">
        <v>478</v>
      </c>
      <c r="D32" s="287">
        <v>200</v>
      </c>
      <c r="E32" s="296" t="s">
        <v>479</v>
      </c>
      <c r="F32" s="420" t="s">
        <v>491</v>
      </c>
      <c r="G32" s="285" t="s">
        <v>492</v>
      </c>
      <c r="H32" s="295" t="s">
        <v>482</v>
      </c>
      <c r="I32" s="284"/>
      <c r="J32" s="283"/>
      <c r="K32" s="282"/>
      <c r="L32" s="281"/>
    </row>
    <row r="33" spans="1:12" ht="25.5">
      <c r="A33" s="290">
        <v>25</v>
      </c>
      <c r="B33" s="289">
        <v>44120</v>
      </c>
      <c r="C33" s="288" t="s">
        <v>478</v>
      </c>
      <c r="D33" s="287">
        <v>300</v>
      </c>
      <c r="E33" s="296" t="s">
        <v>479</v>
      </c>
      <c r="F33" s="420" t="s">
        <v>491</v>
      </c>
      <c r="G33" s="285" t="s">
        <v>492</v>
      </c>
      <c r="H33" s="295" t="s">
        <v>482</v>
      </c>
      <c r="I33" s="284"/>
      <c r="J33" s="283"/>
      <c r="K33" s="282"/>
      <c r="L33" s="281"/>
    </row>
    <row r="34" spans="1:12" ht="25.5">
      <c r="A34" s="290">
        <v>26</v>
      </c>
      <c r="B34" s="289">
        <v>44120</v>
      </c>
      <c r="C34" s="288" t="s">
        <v>478</v>
      </c>
      <c r="D34" s="287">
        <v>6300</v>
      </c>
      <c r="E34" s="296" t="s">
        <v>479</v>
      </c>
      <c r="F34" s="420" t="s">
        <v>491</v>
      </c>
      <c r="G34" s="285" t="s">
        <v>492</v>
      </c>
      <c r="H34" s="295" t="s">
        <v>482</v>
      </c>
      <c r="I34" s="284"/>
      <c r="J34" s="283"/>
      <c r="K34" s="282"/>
      <c r="L34" s="281"/>
    </row>
    <row r="35" spans="1:12" ht="25.5">
      <c r="A35" s="290">
        <v>27</v>
      </c>
      <c r="B35" s="289">
        <v>44126</v>
      </c>
      <c r="C35" s="288" t="s">
        <v>478</v>
      </c>
      <c r="D35" s="287">
        <v>2334</v>
      </c>
      <c r="E35" s="296" t="s">
        <v>479</v>
      </c>
      <c r="F35" s="420" t="s">
        <v>491</v>
      </c>
      <c r="G35" s="285" t="s">
        <v>492</v>
      </c>
      <c r="H35" s="295" t="s">
        <v>482</v>
      </c>
      <c r="I35" s="284"/>
      <c r="J35" s="283"/>
      <c r="K35" s="282"/>
      <c r="L35" s="281"/>
    </row>
    <row r="36" spans="1:12" ht="25.5">
      <c r="A36" s="290">
        <v>28</v>
      </c>
      <c r="B36" s="289">
        <v>44130</v>
      </c>
      <c r="C36" s="288" t="s">
        <v>478</v>
      </c>
      <c r="D36" s="287">
        <v>5000</v>
      </c>
      <c r="E36" s="296" t="s">
        <v>479</v>
      </c>
      <c r="F36" s="420" t="s">
        <v>491</v>
      </c>
      <c r="G36" s="285" t="s">
        <v>492</v>
      </c>
      <c r="H36" s="295" t="s">
        <v>482</v>
      </c>
      <c r="I36" s="284"/>
      <c r="J36" s="283"/>
      <c r="K36" s="282"/>
      <c r="L36" s="281"/>
    </row>
    <row r="37" spans="1:12" ht="25.5">
      <c r="A37" s="290">
        <v>29</v>
      </c>
      <c r="B37" s="289">
        <v>44132</v>
      </c>
      <c r="C37" s="288" t="s">
        <v>478</v>
      </c>
      <c r="D37" s="287">
        <v>6000</v>
      </c>
      <c r="E37" s="296" t="s">
        <v>479</v>
      </c>
      <c r="F37" s="420" t="s">
        <v>491</v>
      </c>
      <c r="G37" s="285" t="s">
        <v>492</v>
      </c>
      <c r="H37" s="295" t="s">
        <v>482</v>
      </c>
      <c r="I37" s="284"/>
      <c r="J37" s="283"/>
      <c r="K37" s="282"/>
      <c r="L37" s="281"/>
    </row>
    <row r="38" spans="1:12">
      <c r="A38" s="290">
        <v>30</v>
      </c>
      <c r="B38" s="289"/>
      <c r="C38" s="288"/>
      <c r="D38" s="287"/>
      <c r="E38" s="286"/>
      <c r="F38" s="285"/>
      <c r="G38" s="285"/>
      <c r="H38" s="285"/>
      <c r="I38" s="284"/>
      <c r="J38" s="283"/>
      <c r="K38" s="282"/>
      <c r="L38" s="281"/>
    </row>
    <row r="39" spans="1:12">
      <c r="A39" s="290">
        <v>31</v>
      </c>
      <c r="B39" s="289"/>
      <c r="C39" s="288"/>
      <c r="D39" s="287"/>
      <c r="E39" s="286"/>
      <c r="F39" s="285"/>
      <c r="G39" s="285"/>
      <c r="H39" s="285"/>
      <c r="I39" s="284"/>
      <c r="J39" s="283"/>
      <c r="K39" s="282"/>
      <c r="L39" s="281"/>
    </row>
    <row r="40" spans="1:12">
      <c r="A40" s="290">
        <v>32</v>
      </c>
      <c r="B40" s="289"/>
      <c r="C40" s="288"/>
      <c r="D40" s="287"/>
      <c r="E40" s="286"/>
      <c r="F40" s="285"/>
      <c r="G40" s="285"/>
      <c r="H40" s="285"/>
      <c r="I40" s="284"/>
      <c r="J40" s="283"/>
      <c r="K40" s="282"/>
      <c r="L40" s="281"/>
    </row>
    <row r="41" spans="1:12">
      <c r="A41" s="290">
        <v>33</v>
      </c>
      <c r="B41" s="289"/>
      <c r="C41" s="288"/>
      <c r="D41" s="287"/>
      <c r="E41" s="286"/>
      <c r="F41" s="285"/>
      <c r="G41" s="285"/>
      <c r="H41" s="285"/>
      <c r="I41" s="284"/>
      <c r="J41" s="283"/>
      <c r="K41" s="282"/>
      <c r="L41" s="281"/>
    </row>
    <row r="42" spans="1:12">
      <c r="A42" s="290">
        <v>34</v>
      </c>
      <c r="B42" s="289"/>
      <c r="C42" s="288"/>
      <c r="D42" s="287"/>
      <c r="E42" s="286"/>
      <c r="F42" s="285"/>
      <c r="G42" s="285"/>
      <c r="H42" s="285"/>
      <c r="I42" s="284"/>
      <c r="J42" s="283"/>
      <c r="K42" s="282"/>
      <c r="L42" s="281"/>
    </row>
    <row r="43" spans="1:12">
      <c r="A43" s="290">
        <v>35</v>
      </c>
      <c r="B43" s="289"/>
      <c r="C43" s="288"/>
      <c r="D43" s="287"/>
      <c r="E43" s="286"/>
      <c r="F43" s="285"/>
      <c r="G43" s="285"/>
      <c r="H43" s="285"/>
      <c r="I43" s="284"/>
      <c r="J43" s="283"/>
      <c r="K43" s="282"/>
      <c r="L43" s="281"/>
    </row>
    <row r="44" spans="1:12">
      <c r="A44" s="290">
        <v>36</v>
      </c>
      <c r="B44" s="289"/>
      <c r="C44" s="288"/>
      <c r="D44" s="287"/>
      <c r="E44" s="286"/>
      <c r="F44" s="285"/>
      <c r="G44" s="285"/>
      <c r="H44" s="285"/>
      <c r="I44" s="284"/>
      <c r="J44" s="283"/>
      <c r="K44" s="282"/>
      <c r="L44" s="281"/>
    </row>
    <row r="45" spans="1:12">
      <c r="A45" s="290">
        <v>37</v>
      </c>
      <c r="B45" s="289"/>
      <c r="C45" s="288"/>
      <c r="D45" s="287"/>
      <c r="E45" s="286"/>
      <c r="F45" s="285"/>
      <c r="G45" s="285"/>
      <c r="H45" s="285"/>
      <c r="I45" s="284"/>
      <c r="J45" s="283"/>
      <c r="K45" s="282"/>
      <c r="L45" s="281"/>
    </row>
    <row r="46" spans="1:12">
      <c r="A46" s="290">
        <v>38</v>
      </c>
      <c r="B46" s="289"/>
      <c r="C46" s="288"/>
      <c r="D46" s="287"/>
      <c r="E46" s="286"/>
      <c r="F46" s="285"/>
      <c r="G46" s="285"/>
      <c r="H46" s="285"/>
      <c r="I46" s="284"/>
      <c r="J46" s="283"/>
      <c r="K46" s="282"/>
      <c r="L46" s="281"/>
    </row>
    <row r="47" spans="1:12">
      <c r="A47" s="290">
        <v>39</v>
      </c>
      <c r="B47" s="289"/>
      <c r="C47" s="288"/>
      <c r="D47" s="287"/>
      <c r="E47" s="286"/>
      <c r="F47" s="285"/>
      <c r="G47" s="285"/>
      <c r="H47" s="285"/>
      <c r="I47" s="284"/>
      <c r="J47" s="283"/>
      <c r="K47" s="282"/>
      <c r="L47" s="281"/>
    </row>
    <row r="48" spans="1:12">
      <c r="A48" s="290">
        <v>40</v>
      </c>
      <c r="B48" s="289"/>
      <c r="C48" s="288"/>
      <c r="D48" s="287"/>
      <c r="E48" s="286"/>
      <c r="F48" s="285"/>
      <c r="G48" s="285"/>
      <c r="H48" s="285"/>
      <c r="I48" s="284"/>
      <c r="J48" s="283"/>
      <c r="K48" s="282"/>
      <c r="L48" s="281"/>
    </row>
    <row r="49" spans="1:12">
      <c r="A49" s="290">
        <v>41</v>
      </c>
      <c r="B49" s="289"/>
      <c r="C49" s="288"/>
      <c r="D49" s="287"/>
      <c r="E49" s="286"/>
      <c r="F49" s="285"/>
      <c r="G49" s="285"/>
      <c r="H49" s="285"/>
      <c r="I49" s="284"/>
      <c r="J49" s="283"/>
      <c r="K49" s="282"/>
      <c r="L49" s="281"/>
    </row>
    <row r="50" spans="1:12">
      <c r="A50" s="290">
        <v>42</v>
      </c>
      <c r="B50" s="289"/>
      <c r="C50" s="288"/>
      <c r="D50" s="287"/>
      <c r="E50" s="286"/>
      <c r="F50" s="285"/>
      <c r="G50" s="285"/>
      <c r="H50" s="285"/>
      <c r="I50" s="284"/>
      <c r="J50" s="283"/>
      <c r="K50" s="282"/>
      <c r="L50" s="281"/>
    </row>
    <row r="51" spans="1:12">
      <c r="A51" s="290">
        <v>43</v>
      </c>
      <c r="B51" s="289"/>
      <c r="C51" s="288"/>
      <c r="D51" s="287"/>
      <c r="E51" s="286"/>
      <c r="F51" s="285"/>
      <c r="G51" s="285"/>
      <c r="H51" s="285"/>
      <c r="I51" s="284"/>
      <c r="J51" s="283"/>
      <c r="K51" s="282"/>
      <c r="L51" s="281"/>
    </row>
    <row r="52" spans="1:12">
      <c r="A52" s="290">
        <v>44</v>
      </c>
      <c r="B52" s="289"/>
      <c r="C52" s="288"/>
      <c r="D52" s="287"/>
      <c r="E52" s="286"/>
      <c r="F52" s="285"/>
      <c r="G52" s="285"/>
      <c r="H52" s="285"/>
      <c r="I52" s="284"/>
      <c r="J52" s="283"/>
      <c r="K52" s="282"/>
      <c r="L52" s="281"/>
    </row>
    <row r="53" spans="1:12">
      <c r="A53" s="290">
        <v>45</v>
      </c>
      <c r="B53" s="289"/>
      <c r="C53" s="288"/>
      <c r="D53" s="287"/>
      <c r="E53" s="286"/>
      <c r="F53" s="285"/>
      <c r="G53" s="285"/>
      <c r="H53" s="285"/>
      <c r="I53" s="284"/>
      <c r="J53" s="283"/>
      <c r="K53" s="282"/>
      <c r="L53" s="281"/>
    </row>
    <row r="54" spans="1:12">
      <c r="A54" s="290">
        <v>46</v>
      </c>
      <c r="B54" s="289"/>
      <c r="C54" s="288"/>
      <c r="D54" s="287"/>
      <c r="E54" s="286"/>
      <c r="F54" s="285"/>
      <c r="G54" s="285"/>
      <c r="H54" s="285"/>
      <c r="I54" s="284"/>
      <c r="J54" s="283"/>
      <c r="K54" s="282"/>
      <c r="L54" s="281"/>
    </row>
    <row r="55" spans="1:12" ht="15.75" thickBot="1">
      <c r="A55" s="280" t="s">
        <v>259</v>
      </c>
      <c r="B55" s="279"/>
      <c r="C55" s="278"/>
      <c r="D55" s="277"/>
      <c r="E55" s="276"/>
      <c r="F55" s="275"/>
      <c r="G55" s="275"/>
      <c r="H55" s="275"/>
      <c r="I55" s="274"/>
      <c r="J55" s="273"/>
      <c r="K55" s="272"/>
      <c r="L55" s="271"/>
    </row>
    <row r="56" spans="1:12">
      <c r="A56" s="261"/>
      <c r="B56" s="262"/>
      <c r="C56" s="261"/>
      <c r="D56" s="262"/>
      <c r="E56" s="261"/>
      <c r="F56" s="262"/>
      <c r="G56" s="261"/>
      <c r="H56" s="262"/>
      <c r="I56" s="261"/>
      <c r="J56" s="262"/>
      <c r="K56" s="261"/>
      <c r="L56" s="262"/>
    </row>
    <row r="57" spans="1:12">
      <c r="A57" s="261"/>
      <c r="B57" s="268"/>
      <c r="C57" s="261"/>
      <c r="D57" s="268"/>
      <c r="E57" s="261"/>
      <c r="F57" s="268"/>
      <c r="G57" s="261"/>
      <c r="H57" s="268"/>
      <c r="I57" s="261"/>
      <c r="J57" s="268"/>
      <c r="K57" s="261"/>
      <c r="L57" s="268"/>
    </row>
    <row r="58" spans="1:12" s="269" customFormat="1">
      <c r="A58" s="469" t="s">
        <v>375</v>
      </c>
      <c r="B58" s="469"/>
      <c r="C58" s="469"/>
      <c r="D58" s="469"/>
      <c r="E58" s="469"/>
      <c r="F58" s="469"/>
      <c r="G58" s="469"/>
      <c r="H58" s="469"/>
      <c r="I58" s="469"/>
      <c r="J58" s="469"/>
      <c r="K58" s="469"/>
      <c r="L58" s="469"/>
    </row>
    <row r="59" spans="1:12" s="270" customFormat="1" ht="12.75">
      <c r="A59" s="469" t="s">
        <v>400</v>
      </c>
      <c r="B59" s="469"/>
      <c r="C59" s="469"/>
      <c r="D59" s="469"/>
      <c r="E59" s="469"/>
      <c r="F59" s="469"/>
      <c r="G59" s="469"/>
      <c r="H59" s="469"/>
      <c r="I59" s="469"/>
      <c r="J59" s="469"/>
      <c r="K59" s="469"/>
      <c r="L59" s="469"/>
    </row>
    <row r="60" spans="1:12" s="270" customFormat="1" ht="12.75">
      <c r="A60" s="469"/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69"/>
    </row>
    <row r="61" spans="1:12" s="269" customFormat="1">
      <c r="A61" s="469" t="s">
        <v>399</v>
      </c>
      <c r="B61" s="469"/>
      <c r="C61" s="469"/>
      <c r="D61" s="469"/>
      <c r="E61" s="469"/>
      <c r="F61" s="469"/>
      <c r="G61" s="469"/>
      <c r="H61" s="469"/>
      <c r="I61" s="469"/>
      <c r="J61" s="469"/>
      <c r="K61" s="469"/>
      <c r="L61" s="469"/>
    </row>
    <row r="62" spans="1:12" s="269" customFormat="1">
      <c r="A62" s="469"/>
      <c r="B62" s="469"/>
      <c r="C62" s="469"/>
      <c r="D62" s="469"/>
      <c r="E62" s="469"/>
      <c r="F62" s="469"/>
      <c r="G62" s="469"/>
      <c r="H62" s="469"/>
      <c r="I62" s="469"/>
      <c r="J62" s="469"/>
      <c r="K62" s="469"/>
      <c r="L62" s="469"/>
    </row>
    <row r="63" spans="1:12" s="269" customFormat="1">
      <c r="A63" s="469" t="s">
        <v>398</v>
      </c>
      <c r="B63" s="469"/>
      <c r="C63" s="469"/>
      <c r="D63" s="469"/>
      <c r="E63" s="469"/>
      <c r="F63" s="469"/>
      <c r="G63" s="469"/>
      <c r="H63" s="469"/>
      <c r="I63" s="469"/>
      <c r="J63" s="469"/>
      <c r="K63" s="469"/>
      <c r="L63" s="469"/>
    </row>
    <row r="64" spans="1:12" s="269" customFormat="1">
      <c r="A64" s="261"/>
      <c r="B64" s="262"/>
      <c r="C64" s="261"/>
      <c r="D64" s="262"/>
      <c r="E64" s="261"/>
      <c r="F64" s="262"/>
      <c r="G64" s="261"/>
      <c r="H64" s="262"/>
      <c r="I64" s="261"/>
      <c r="J64" s="262"/>
      <c r="K64" s="261"/>
      <c r="L64" s="262"/>
    </row>
    <row r="65" spans="1:12" s="269" customFormat="1">
      <c r="A65" s="261"/>
      <c r="B65" s="268"/>
      <c r="C65" s="261"/>
      <c r="D65" s="268"/>
      <c r="E65" s="261"/>
      <c r="F65" s="268"/>
      <c r="G65" s="261"/>
      <c r="H65" s="268"/>
      <c r="I65" s="261"/>
      <c r="J65" s="268"/>
      <c r="K65" s="261"/>
      <c r="L65" s="268"/>
    </row>
    <row r="66" spans="1:12" s="269" customFormat="1">
      <c r="A66" s="261"/>
      <c r="B66" s="262"/>
      <c r="C66" s="261"/>
      <c r="D66" s="262"/>
      <c r="E66" s="261"/>
      <c r="F66" s="262"/>
      <c r="G66" s="261"/>
      <c r="H66" s="262"/>
      <c r="I66" s="261"/>
      <c r="J66" s="262"/>
      <c r="K66" s="261"/>
      <c r="L66" s="262"/>
    </row>
    <row r="67" spans="1:12">
      <c r="A67" s="261"/>
      <c r="B67" s="268"/>
      <c r="C67" s="261"/>
      <c r="D67" s="268"/>
      <c r="E67" s="261"/>
      <c r="F67" s="268"/>
      <c r="G67" s="261"/>
      <c r="H67" s="268"/>
      <c r="I67" s="261"/>
      <c r="J67" s="268"/>
      <c r="K67" s="261"/>
      <c r="L67" s="268"/>
    </row>
    <row r="68" spans="1:12" s="263" customFormat="1">
      <c r="A68" s="475" t="s">
        <v>96</v>
      </c>
      <c r="B68" s="475"/>
      <c r="C68" s="262"/>
      <c r="D68" s="261"/>
      <c r="E68" s="262"/>
      <c r="F68" s="262"/>
      <c r="G68" s="261"/>
      <c r="H68" s="262"/>
      <c r="I68" s="262"/>
      <c r="J68" s="261"/>
      <c r="K68" s="262"/>
      <c r="L68" s="261"/>
    </row>
    <row r="69" spans="1:12" s="263" customFormat="1">
      <c r="A69" s="262"/>
      <c r="B69" s="261"/>
      <c r="C69" s="266"/>
      <c r="D69" s="267"/>
      <c r="E69" s="266"/>
      <c r="F69" s="262"/>
      <c r="G69" s="261"/>
      <c r="H69" s="265"/>
      <c r="I69" s="262"/>
      <c r="J69" s="261"/>
      <c r="K69" s="262"/>
      <c r="L69" s="261"/>
    </row>
    <row r="70" spans="1:12" s="263" customFormat="1" ht="15" customHeight="1">
      <c r="A70" s="262"/>
      <c r="B70" s="261"/>
      <c r="C70" s="468" t="s">
        <v>251</v>
      </c>
      <c r="D70" s="468"/>
      <c r="E70" s="468"/>
      <c r="F70" s="262"/>
      <c r="G70" s="261"/>
      <c r="H70" s="473" t="s">
        <v>397</v>
      </c>
      <c r="I70" s="264"/>
      <c r="J70" s="261"/>
      <c r="K70" s="262"/>
      <c r="L70" s="261"/>
    </row>
    <row r="71" spans="1:12" s="263" customFormat="1">
      <c r="A71" s="262"/>
      <c r="B71" s="261"/>
      <c r="C71" s="262"/>
      <c r="D71" s="261"/>
      <c r="E71" s="262"/>
      <c r="F71" s="262"/>
      <c r="G71" s="261"/>
      <c r="H71" s="474"/>
      <c r="I71" s="264"/>
      <c r="J71" s="261"/>
      <c r="K71" s="262"/>
      <c r="L71" s="261"/>
    </row>
    <row r="72" spans="1:12" s="260" customFormat="1">
      <c r="A72" s="262"/>
      <c r="B72" s="261"/>
      <c r="C72" s="468" t="s">
        <v>127</v>
      </c>
      <c r="D72" s="468"/>
      <c r="E72" s="468"/>
      <c r="F72" s="262"/>
      <c r="G72" s="261"/>
      <c r="H72" s="262"/>
      <c r="I72" s="262"/>
      <c r="J72" s="261"/>
      <c r="K72" s="262"/>
      <c r="L72" s="261"/>
    </row>
    <row r="73" spans="1:12" s="260" customFormat="1">
      <c r="E73" s="258"/>
    </row>
    <row r="74" spans="1:12" s="260" customFormat="1">
      <c r="E74" s="258"/>
    </row>
    <row r="75" spans="1:12" s="260" customFormat="1">
      <c r="E75" s="258"/>
    </row>
    <row r="76" spans="1:12" s="260" customFormat="1">
      <c r="E76" s="258"/>
    </row>
    <row r="77" spans="1:12" s="260" customFormat="1"/>
  </sheetData>
  <autoFilter ref="A7:L55"/>
  <mergeCells count="10">
    <mergeCell ref="A5:F5"/>
    <mergeCell ref="C72:E72"/>
    <mergeCell ref="A59:L60"/>
    <mergeCell ref="A61:L62"/>
    <mergeCell ref="A63:L63"/>
    <mergeCell ref="I6:K6"/>
    <mergeCell ref="H70:H71"/>
    <mergeCell ref="A68:B68"/>
    <mergeCell ref="A58:L58"/>
    <mergeCell ref="C70:E70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5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55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15 F17:F28 F30:F55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4"/>
  <sheetViews>
    <sheetView view="pageBreakPreview" topLeftCell="A55" zoomScale="80" zoomScaleSheetLayoutView="80" workbookViewId="0">
      <selection activeCell="L14" sqref="L14"/>
    </sheetView>
  </sheetViews>
  <sheetFormatPr defaultRowHeight="12.75"/>
  <cols>
    <col min="1" max="1" width="5.42578125" style="183" customWidth="1"/>
    <col min="2" max="2" width="31.42578125" style="183" customWidth="1"/>
    <col min="3" max="3" width="20.85546875" style="183" bestFit="1" customWidth="1"/>
    <col min="4" max="4" width="19.28515625" style="110" customWidth="1"/>
    <col min="5" max="5" width="16.85546875" style="110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10" customWidth="1"/>
    <col min="13" max="13" width="12.85546875" style="183" customWidth="1"/>
    <col min="14" max="16384" width="9.140625" style="183"/>
  </cols>
  <sheetData>
    <row r="2" spans="1:13" ht="15">
      <c r="A2" s="484" t="s">
        <v>412</v>
      </c>
      <c r="B2" s="484"/>
      <c r="C2" s="484"/>
      <c r="D2" s="484"/>
      <c r="E2" s="484"/>
      <c r="F2" s="415"/>
      <c r="G2" s="77"/>
      <c r="H2" s="77"/>
      <c r="I2" s="77"/>
      <c r="J2" s="77"/>
      <c r="K2" s="418"/>
      <c r="L2" s="434"/>
      <c r="M2" s="417" t="s">
        <v>97</v>
      </c>
    </row>
    <row r="3" spans="1:13" ht="15">
      <c r="A3" s="76" t="s">
        <v>128</v>
      </c>
      <c r="B3" s="76"/>
      <c r="C3" s="74"/>
      <c r="D3" s="120"/>
      <c r="E3" s="120"/>
      <c r="F3" s="77"/>
      <c r="G3" s="77"/>
      <c r="H3" s="77"/>
      <c r="I3" s="77"/>
      <c r="J3" s="77"/>
      <c r="K3" s="418"/>
      <c r="L3" s="476" t="s">
        <v>564</v>
      </c>
      <c r="M3" s="476"/>
    </row>
    <row r="4" spans="1:13" ht="15">
      <c r="A4" s="76"/>
      <c r="B4" s="76"/>
      <c r="C4" s="76"/>
      <c r="D4" s="443"/>
      <c r="E4" s="443"/>
      <c r="F4" s="74"/>
      <c r="G4" s="74"/>
      <c r="H4" s="74"/>
      <c r="I4" s="74"/>
      <c r="J4" s="74"/>
      <c r="K4" s="418"/>
      <c r="L4" s="412"/>
      <c r="M4" s="418"/>
    </row>
    <row r="5" spans="1:13" ht="15">
      <c r="A5" s="77" t="s">
        <v>257</v>
      </c>
      <c r="B5" s="77"/>
      <c r="C5" s="77"/>
      <c r="D5" s="120"/>
      <c r="E5" s="120"/>
      <c r="F5" s="77"/>
      <c r="G5" s="77"/>
      <c r="H5" s="77"/>
      <c r="I5" s="77"/>
      <c r="J5" s="77"/>
      <c r="K5" s="76"/>
      <c r="L5" s="60"/>
      <c r="M5" s="76"/>
    </row>
    <row r="6" spans="1:13" ht="15">
      <c r="A6" s="410">
        <f>'[2]ფორმა N1'!A5</f>
        <v>0</v>
      </c>
      <c r="B6" s="80"/>
      <c r="C6" s="80"/>
      <c r="D6" s="120"/>
      <c r="E6" s="120"/>
      <c r="F6" s="80"/>
      <c r="G6" s="80"/>
      <c r="H6" s="80"/>
      <c r="I6" s="80"/>
      <c r="J6" s="80"/>
      <c r="K6" s="81"/>
      <c r="L6" s="60"/>
    </row>
    <row r="7" spans="1:13" ht="15">
      <c r="A7" s="77"/>
      <c r="B7" s="77"/>
      <c r="C7" s="77"/>
      <c r="D7" s="120"/>
      <c r="E7" s="120"/>
      <c r="F7" s="77"/>
      <c r="G7" s="77"/>
      <c r="H7" s="77"/>
      <c r="I7" s="77"/>
      <c r="J7" s="77"/>
      <c r="K7" s="76"/>
      <c r="L7" s="60"/>
      <c r="M7" s="76"/>
    </row>
    <row r="8" spans="1:13" ht="15">
      <c r="A8" s="413"/>
      <c r="B8" s="413"/>
      <c r="C8" s="413"/>
      <c r="D8" s="444"/>
      <c r="E8" s="444"/>
      <c r="F8" s="413"/>
      <c r="G8" s="413"/>
      <c r="H8" s="413"/>
      <c r="I8" s="413"/>
      <c r="J8" s="413"/>
      <c r="K8" s="78"/>
      <c r="L8" s="435"/>
      <c r="M8" s="78"/>
    </row>
    <row r="9" spans="1:13" ht="45">
      <c r="A9" s="90" t="s">
        <v>64</v>
      </c>
      <c r="B9" s="90" t="s">
        <v>446</v>
      </c>
      <c r="C9" s="90" t="s">
        <v>413</v>
      </c>
      <c r="D9" s="436" t="s">
        <v>414</v>
      </c>
      <c r="E9" s="436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436" t="s">
        <v>422</v>
      </c>
      <c r="M9" s="90" t="s">
        <v>299</v>
      </c>
    </row>
    <row r="10" spans="1:13" ht="45">
      <c r="A10" s="98"/>
      <c r="B10" s="431">
        <v>44081</v>
      </c>
      <c r="C10" s="338" t="s">
        <v>329</v>
      </c>
      <c r="D10" s="450" t="s">
        <v>547</v>
      </c>
      <c r="E10" s="454" t="s">
        <v>555</v>
      </c>
      <c r="F10" s="98" t="s">
        <v>522</v>
      </c>
      <c r="G10" s="98"/>
      <c r="H10" s="98"/>
      <c r="I10" s="98" t="s">
        <v>523</v>
      </c>
      <c r="J10" s="87"/>
      <c r="K10" s="4"/>
      <c r="L10" s="458">
        <v>262.5</v>
      </c>
      <c r="M10" s="87" t="s">
        <v>558</v>
      </c>
    </row>
    <row r="11" spans="1:13" ht="45">
      <c r="A11" s="98"/>
      <c r="B11" s="431">
        <v>44082</v>
      </c>
      <c r="C11" s="338" t="s">
        <v>329</v>
      </c>
      <c r="D11" s="450" t="s">
        <v>548</v>
      </c>
      <c r="E11" s="454" t="s">
        <v>557</v>
      </c>
      <c r="F11" s="98" t="s">
        <v>522</v>
      </c>
      <c r="G11" s="98"/>
      <c r="H11" s="98"/>
      <c r="I11" s="98" t="s">
        <v>523</v>
      </c>
      <c r="J11" s="87"/>
      <c r="K11" s="4"/>
      <c r="L11" s="458">
        <v>353.6</v>
      </c>
      <c r="M11" s="87" t="s">
        <v>559</v>
      </c>
    </row>
    <row r="12" spans="1:13" ht="90">
      <c r="A12" s="98">
        <v>17</v>
      </c>
      <c r="B12" s="430">
        <v>44104</v>
      </c>
      <c r="C12" s="338" t="s">
        <v>329</v>
      </c>
      <c r="D12" s="87" t="s">
        <v>532</v>
      </c>
      <c r="E12" s="87" t="s">
        <v>533</v>
      </c>
      <c r="F12" s="98" t="s">
        <v>522</v>
      </c>
      <c r="G12" s="87"/>
      <c r="H12" s="87"/>
      <c r="I12" s="98" t="s">
        <v>523</v>
      </c>
      <c r="J12" s="87"/>
      <c r="K12" s="4"/>
      <c r="L12" s="437">
        <v>125</v>
      </c>
      <c r="M12" s="87" t="s">
        <v>531</v>
      </c>
    </row>
    <row r="13" spans="1:13" ht="60">
      <c r="A13" s="98"/>
      <c r="B13" s="431">
        <v>44081</v>
      </c>
      <c r="C13" s="338" t="s">
        <v>329</v>
      </c>
      <c r="D13" s="450" t="s">
        <v>549</v>
      </c>
      <c r="E13" s="433" t="s">
        <v>556</v>
      </c>
      <c r="F13" s="98" t="s">
        <v>522</v>
      </c>
      <c r="G13" s="98"/>
      <c r="H13" s="98"/>
      <c r="I13" s="98" t="s">
        <v>523</v>
      </c>
      <c r="J13" s="87"/>
      <c r="K13" s="4"/>
      <c r="L13" s="461">
        <v>339.87</v>
      </c>
      <c r="M13" s="87" t="s">
        <v>560</v>
      </c>
    </row>
    <row r="14" spans="1:13" ht="45">
      <c r="A14" s="98">
        <v>7</v>
      </c>
      <c r="B14" s="430">
        <v>44096</v>
      </c>
      <c r="C14" s="338" t="s">
        <v>329</v>
      </c>
      <c r="D14" s="87" t="s">
        <v>527</v>
      </c>
      <c r="E14" s="87" t="s">
        <v>528</v>
      </c>
      <c r="F14" s="98" t="s">
        <v>522</v>
      </c>
      <c r="G14" s="98"/>
      <c r="H14" s="98"/>
      <c r="I14" s="98" t="s">
        <v>523</v>
      </c>
      <c r="J14" s="87"/>
      <c r="K14" s="4"/>
      <c r="L14" s="438">
        <v>300</v>
      </c>
      <c r="M14" s="87" t="s">
        <v>526</v>
      </c>
    </row>
    <row r="15" spans="1:13" ht="45">
      <c r="A15" s="98">
        <v>8</v>
      </c>
      <c r="B15" s="430">
        <v>44096</v>
      </c>
      <c r="C15" s="338" t="s">
        <v>329</v>
      </c>
      <c r="D15" s="87" t="s">
        <v>527</v>
      </c>
      <c r="E15" s="87" t="s">
        <v>528</v>
      </c>
      <c r="F15" s="98" t="s">
        <v>522</v>
      </c>
      <c r="G15" s="98"/>
      <c r="H15" s="98"/>
      <c r="I15" s="98" t="s">
        <v>523</v>
      </c>
      <c r="J15" s="87"/>
      <c r="K15" s="4"/>
      <c r="L15" s="438">
        <v>480</v>
      </c>
      <c r="M15" s="87" t="s">
        <v>526</v>
      </c>
    </row>
    <row r="16" spans="1:13" ht="45">
      <c r="A16" s="98">
        <v>9</v>
      </c>
      <c r="B16" s="430">
        <v>44097</v>
      </c>
      <c r="C16" s="338" t="s">
        <v>329</v>
      </c>
      <c r="D16" s="87" t="s">
        <v>527</v>
      </c>
      <c r="E16" s="87" t="s">
        <v>528</v>
      </c>
      <c r="F16" s="98" t="s">
        <v>522</v>
      </c>
      <c r="G16" s="98"/>
      <c r="H16" s="98"/>
      <c r="I16" s="98" t="s">
        <v>523</v>
      </c>
      <c r="J16" s="87"/>
      <c r="K16" s="4"/>
      <c r="L16" s="438">
        <v>936</v>
      </c>
      <c r="M16" s="87" t="s">
        <v>526</v>
      </c>
    </row>
    <row r="17" spans="1:13" ht="45">
      <c r="A17" s="98">
        <v>10</v>
      </c>
      <c r="B17" s="430">
        <v>44098</v>
      </c>
      <c r="C17" s="338" t="s">
        <v>329</v>
      </c>
      <c r="D17" s="87" t="s">
        <v>527</v>
      </c>
      <c r="E17" s="87" t="s">
        <v>528</v>
      </c>
      <c r="F17" s="98" t="s">
        <v>522</v>
      </c>
      <c r="G17" s="98"/>
      <c r="H17" s="98"/>
      <c r="I17" s="98" t="s">
        <v>523</v>
      </c>
      <c r="J17" s="87"/>
      <c r="K17" s="4"/>
      <c r="L17" s="438">
        <v>75</v>
      </c>
      <c r="M17" s="87" t="s">
        <v>526</v>
      </c>
    </row>
    <row r="18" spans="1:13" ht="45">
      <c r="A18" s="98">
        <v>11</v>
      </c>
      <c r="B18" s="430">
        <v>44098</v>
      </c>
      <c r="C18" s="338" t="s">
        <v>329</v>
      </c>
      <c r="D18" s="87" t="s">
        <v>527</v>
      </c>
      <c r="E18" s="87" t="s">
        <v>528</v>
      </c>
      <c r="F18" s="98" t="s">
        <v>522</v>
      </c>
      <c r="G18" s="98"/>
      <c r="H18" s="98"/>
      <c r="I18" s="98" t="s">
        <v>523</v>
      </c>
      <c r="J18" s="87"/>
      <c r="K18" s="4"/>
      <c r="L18" s="438">
        <v>684</v>
      </c>
      <c r="M18" s="87" t="s">
        <v>526</v>
      </c>
    </row>
    <row r="19" spans="1:13" ht="45">
      <c r="A19" s="98">
        <v>12</v>
      </c>
      <c r="B19" s="430">
        <v>44099</v>
      </c>
      <c r="C19" s="338" t="s">
        <v>329</v>
      </c>
      <c r="D19" s="87" t="s">
        <v>527</v>
      </c>
      <c r="E19" s="87" t="s">
        <v>528</v>
      </c>
      <c r="F19" s="98" t="s">
        <v>522</v>
      </c>
      <c r="G19" s="98"/>
      <c r="H19" s="98"/>
      <c r="I19" s="98" t="s">
        <v>523</v>
      </c>
      <c r="J19" s="87"/>
      <c r="K19" s="4"/>
      <c r="L19" s="438">
        <v>1392</v>
      </c>
      <c r="M19" s="87" t="s">
        <v>526</v>
      </c>
    </row>
    <row r="20" spans="1:13" ht="45">
      <c r="A20" s="98">
        <v>13</v>
      </c>
      <c r="B20" s="430">
        <v>44102</v>
      </c>
      <c r="C20" s="338" t="s">
        <v>329</v>
      </c>
      <c r="D20" s="87" t="s">
        <v>527</v>
      </c>
      <c r="E20" s="87" t="s">
        <v>528</v>
      </c>
      <c r="F20" s="98" t="s">
        <v>522</v>
      </c>
      <c r="G20" s="98"/>
      <c r="H20" s="98"/>
      <c r="I20" s="98" t="s">
        <v>523</v>
      </c>
      <c r="J20" s="87"/>
      <c r="K20" s="4"/>
      <c r="L20" s="438">
        <v>288</v>
      </c>
      <c r="M20" s="87" t="s">
        <v>526</v>
      </c>
    </row>
    <row r="21" spans="1:13" ht="45">
      <c r="A21" s="98">
        <v>14</v>
      </c>
      <c r="B21" s="430">
        <v>44103</v>
      </c>
      <c r="C21" s="338" t="s">
        <v>329</v>
      </c>
      <c r="D21" s="87" t="s">
        <v>527</v>
      </c>
      <c r="E21" s="87" t="s">
        <v>528</v>
      </c>
      <c r="F21" s="98" t="s">
        <v>522</v>
      </c>
      <c r="G21" s="98"/>
      <c r="H21" s="98"/>
      <c r="I21" s="98" t="s">
        <v>523</v>
      </c>
      <c r="J21" s="87"/>
      <c r="K21" s="4"/>
      <c r="L21" s="438">
        <v>624</v>
      </c>
      <c r="M21" s="87" t="s">
        <v>526</v>
      </c>
    </row>
    <row r="22" spans="1:13" ht="45">
      <c r="A22" s="98">
        <v>15</v>
      </c>
      <c r="B22" s="430">
        <v>44116</v>
      </c>
      <c r="C22" s="338" t="s">
        <v>329</v>
      </c>
      <c r="D22" s="87" t="s">
        <v>527</v>
      </c>
      <c r="E22" s="87" t="s">
        <v>528</v>
      </c>
      <c r="F22" s="98" t="s">
        <v>522</v>
      </c>
      <c r="G22" s="98"/>
      <c r="H22" s="98"/>
      <c r="I22" s="98" t="s">
        <v>523</v>
      </c>
      <c r="J22" s="87"/>
      <c r="K22" s="4"/>
      <c r="L22" s="438">
        <v>96</v>
      </c>
      <c r="M22" s="87" t="s">
        <v>526</v>
      </c>
    </row>
    <row r="23" spans="1:13" ht="45">
      <c r="A23" s="98"/>
      <c r="B23" s="431">
        <v>44081</v>
      </c>
      <c r="C23" s="338" t="s">
        <v>329</v>
      </c>
      <c r="D23" s="450" t="s">
        <v>550</v>
      </c>
      <c r="E23" s="457">
        <v>31001053564</v>
      </c>
      <c r="F23" s="98" t="s">
        <v>522</v>
      </c>
      <c r="G23" s="98"/>
      <c r="H23" s="98"/>
      <c r="I23" s="98" t="s">
        <v>523</v>
      </c>
      <c r="J23" s="87"/>
      <c r="K23" s="4"/>
      <c r="L23" s="458">
        <v>875.6</v>
      </c>
      <c r="M23" s="87" t="s">
        <v>559</v>
      </c>
    </row>
    <row r="24" spans="1:13" ht="90">
      <c r="A24" s="98">
        <v>16</v>
      </c>
      <c r="B24" s="430">
        <v>44105</v>
      </c>
      <c r="C24" s="338" t="s">
        <v>329</v>
      </c>
      <c r="D24" s="87" t="s">
        <v>529</v>
      </c>
      <c r="E24" s="87" t="s">
        <v>530</v>
      </c>
      <c r="F24" s="98" t="s">
        <v>522</v>
      </c>
      <c r="G24" s="87"/>
      <c r="H24" s="87"/>
      <c r="I24" s="98" t="s">
        <v>523</v>
      </c>
      <c r="J24" s="87"/>
      <c r="K24" s="4"/>
      <c r="L24" s="438">
        <v>199.99999999999997</v>
      </c>
      <c r="M24" s="87" t="s">
        <v>531</v>
      </c>
    </row>
    <row r="25" spans="1:13" ht="90">
      <c r="A25" s="98">
        <v>18</v>
      </c>
      <c r="B25" s="430">
        <v>44106</v>
      </c>
      <c r="C25" s="338" t="s">
        <v>329</v>
      </c>
      <c r="D25" s="87" t="s">
        <v>529</v>
      </c>
      <c r="E25" s="87" t="s">
        <v>530</v>
      </c>
      <c r="F25" s="98" t="s">
        <v>522</v>
      </c>
      <c r="G25" s="87"/>
      <c r="H25" s="87"/>
      <c r="I25" s="98" t="s">
        <v>523</v>
      </c>
      <c r="J25" s="87"/>
      <c r="K25" s="4"/>
      <c r="L25" s="437">
        <v>75</v>
      </c>
      <c r="M25" s="87" t="s">
        <v>531</v>
      </c>
    </row>
    <row r="26" spans="1:13" ht="75">
      <c r="A26" s="98">
        <v>19</v>
      </c>
      <c r="B26" s="430">
        <v>44112</v>
      </c>
      <c r="C26" s="338" t="s">
        <v>329</v>
      </c>
      <c r="D26" s="87" t="s">
        <v>529</v>
      </c>
      <c r="E26" s="87" t="s">
        <v>530</v>
      </c>
      <c r="F26" s="98" t="s">
        <v>522</v>
      </c>
      <c r="G26" s="87"/>
      <c r="H26" s="87"/>
      <c r="I26" s="98" t="s">
        <v>523</v>
      </c>
      <c r="J26" s="87"/>
      <c r="K26" s="4"/>
      <c r="L26" s="437">
        <v>137.5</v>
      </c>
      <c r="M26" s="87" t="s">
        <v>534</v>
      </c>
    </row>
    <row r="27" spans="1:13" ht="60">
      <c r="A27" s="98"/>
      <c r="B27" s="431">
        <v>44123</v>
      </c>
      <c r="C27" s="338" t="s">
        <v>329</v>
      </c>
      <c r="D27" s="87" t="s">
        <v>529</v>
      </c>
      <c r="E27" s="87" t="s">
        <v>530</v>
      </c>
      <c r="F27" s="98" t="s">
        <v>522</v>
      </c>
      <c r="G27" s="87"/>
      <c r="H27" s="87"/>
      <c r="I27" s="98" t="s">
        <v>523</v>
      </c>
      <c r="J27" s="87"/>
      <c r="K27" s="4"/>
      <c r="L27" s="437">
        <v>87.499999999999986</v>
      </c>
      <c r="M27" s="87" t="s">
        <v>539</v>
      </c>
    </row>
    <row r="28" spans="1:13" ht="60">
      <c r="A28" s="98"/>
      <c r="B28" s="431">
        <v>44127</v>
      </c>
      <c r="C28" s="338" t="s">
        <v>329</v>
      </c>
      <c r="D28" s="87" t="s">
        <v>529</v>
      </c>
      <c r="E28" s="87" t="s">
        <v>530</v>
      </c>
      <c r="F28" s="98" t="s">
        <v>522</v>
      </c>
      <c r="G28" s="87"/>
      <c r="H28" s="87"/>
      <c r="I28" s="98" t="s">
        <v>523</v>
      </c>
      <c r="J28" s="87"/>
      <c r="K28" s="4"/>
      <c r="L28" s="437">
        <v>375</v>
      </c>
      <c r="M28" s="87" t="s">
        <v>539</v>
      </c>
    </row>
    <row r="29" spans="1:13" ht="60">
      <c r="A29" s="98"/>
      <c r="B29" s="431">
        <v>44120</v>
      </c>
      <c r="C29" s="338" t="s">
        <v>329</v>
      </c>
      <c r="D29" s="87" t="s">
        <v>529</v>
      </c>
      <c r="E29" s="87" t="s">
        <v>530</v>
      </c>
      <c r="F29" s="98" t="s">
        <v>522</v>
      </c>
      <c r="G29" s="87"/>
      <c r="H29" s="87"/>
      <c r="I29" s="98" t="s">
        <v>523</v>
      </c>
      <c r="J29" s="87"/>
      <c r="K29" s="4"/>
      <c r="L29" s="437">
        <v>262.5</v>
      </c>
      <c r="M29" s="87" t="s">
        <v>539</v>
      </c>
    </row>
    <row r="30" spans="1:13" ht="90">
      <c r="A30" s="98"/>
      <c r="B30" s="431">
        <v>44081</v>
      </c>
      <c r="C30" s="338" t="s">
        <v>329</v>
      </c>
      <c r="D30" s="450" t="s">
        <v>529</v>
      </c>
      <c r="E30" s="455" t="s">
        <v>530</v>
      </c>
      <c r="F30" s="98" t="s">
        <v>522</v>
      </c>
      <c r="G30" s="98"/>
      <c r="H30" s="98"/>
      <c r="I30" s="98" t="s">
        <v>523</v>
      </c>
      <c r="J30" s="87"/>
      <c r="K30" s="4"/>
      <c r="L30" s="458">
        <v>525</v>
      </c>
      <c r="M30" s="87" t="s">
        <v>561</v>
      </c>
    </row>
    <row r="31" spans="1:13" ht="90">
      <c r="A31" s="98"/>
      <c r="B31" s="431">
        <v>44092</v>
      </c>
      <c r="C31" s="338" t="s">
        <v>329</v>
      </c>
      <c r="D31" s="450" t="s">
        <v>529</v>
      </c>
      <c r="E31" s="455" t="s">
        <v>530</v>
      </c>
      <c r="F31" s="98" t="s">
        <v>522</v>
      </c>
      <c r="G31" s="98"/>
      <c r="H31" s="98"/>
      <c r="I31" s="98" t="s">
        <v>522</v>
      </c>
      <c r="J31" s="87"/>
      <c r="K31" s="4"/>
      <c r="L31" s="458">
        <v>187.5</v>
      </c>
      <c r="M31" s="87" t="s">
        <v>561</v>
      </c>
    </row>
    <row r="32" spans="1:13" ht="45">
      <c r="A32" s="98">
        <v>1</v>
      </c>
      <c r="B32" s="430">
        <v>44092</v>
      </c>
      <c r="C32" s="338" t="s">
        <v>520</v>
      </c>
      <c r="D32" s="98" t="s">
        <v>521</v>
      </c>
      <c r="E32" s="98"/>
      <c r="F32" s="98" t="s">
        <v>522</v>
      </c>
      <c r="G32" s="98"/>
      <c r="H32" s="98"/>
      <c r="I32" s="98" t="s">
        <v>523</v>
      </c>
      <c r="J32" s="98"/>
      <c r="K32" s="4"/>
      <c r="L32" s="437">
        <v>1310.07</v>
      </c>
      <c r="M32" s="98"/>
    </row>
    <row r="33" spans="1:13" ht="45">
      <c r="A33" s="98">
        <v>2</v>
      </c>
      <c r="B33" s="430">
        <v>44099</v>
      </c>
      <c r="C33" s="338" t="s">
        <v>520</v>
      </c>
      <c r="D33" s="98" t="s">
        <v>521</v>
      </c>
      <c r="E33" s="98"/>
      <c r="F33" s="98" t="s">
        <v>522</v>
      </c>
      <c r="G33" s="98"/>
      <c r="H33" s="98"/>
      <c r="I33" s="98" t="s">
        <v>523</v>
      </c>
      <c r="J33" s="98"/>
      <c r="K33" s="4"/>
      <c r="L33" s="437">
        <v>2809.67</v>
      </c>
      <c r="M33" s="98"/>
    </row>
    <row r="34" spans="1:13" ht="45">
      <c r="A34" s="98">
        <v>3</v>
      </c>
      <c r="B34" s="430">
        <v>44102</v>
      </c>
      <c r="C34" s="338" t="s">
        <v>520</v>
      </c>
      <c r="D34" s="98" t="s">
        <v>521</v>
      </c>
      <c r="E34" s="98"/>
      <c r="F34" s="98" t="s">
        <v>522</v>
      </c>
      <c r="G34" s="98"/>
      <c r="H34" s="98"/>
      <c r="I34" s="98" t="s">
        <v>523</v>
      </c>
      <c r="J34" s="87"/>
      <c r="K34" s="4"/>
      <c r="L34" s="437">
        <v>1293.1099999999999</v>
      </c>
      <c r="M34" s="87"/>
    </row>
    <row r="35" spans="1:13" ht="45">
      <c r="A35" s="98">
        <v>4</v>
      </c>
      <c r="B35" s="430">
        <v>44105</v>
      </c>
      <c r="C35" s="338" t="s">
        <v>520</v>
      </c>
      <c r="D35" s="98" t="s">
        <v>521</v>
      </c>
      <c r="E35" s="98"/>
      <c r="F35" s="98" t="s">
        <v>522</v>
      </c>
      <c r="G35" s="98"/>
      <c r="H35" s="98"/>
      <c r="I35" s="98" t="s">
        <v>523</v>
      </c>
      <c r="J35" s="87"/>
      <c r="K35" s="4"/>
      <c r="L35" s="437">
        <v>2953.15</v>
      </c>
      <c r="M35" s="87"/>
    </row>
    <row r="36" spans="1:13" ht="45">
      <c r="A36" s="98">
        <v>5</v>
      </c>
      <c r="B36" s="430">
        <v>44110</v>
      </c>
      <c r="C36" s="338" t="s">
        <v>520</v>
      </c>
      <c r="D36" s="98" t="s">
        <v>521</v>
      </c>
      <c r="E36" s="98"/>
      <c r="F36" s="98" t="s">
        <v>522</v>
      </c>
      <c r="G36" s="98"/>
      <c r="H36" s="98"/>
      <c r="I36" s="98" t="s">
        <v>523</v>
      </c>
      <c r="J36" s="87"/>
      <c r="K36" s="4"/>
      <c r="L36" s="437">
        <v>2942.43</v>
      </c>
      <c r="M36" s="87"/>
    </row>
    <row r="37" spans="1:13" ht="45">
      <c r="A37" s="98">
        <v>24</v>
      </c>
      <c r="B37" s="430">
        <v>44116</v>
      </c>
      <c r="C37" s="338" t="s">
        <v>520</v>
      </c>
      <c r="D37" s="98" t="s">
        <v>521</v>
      </c>
      <c r="E37" s="98"/>
      <c r="F37" s="98" t="s">
        <v>522</v>
      </c>
      <c r="G37" s="98"/>
      <c r="H37" s="98"/>
      <c r="I37" s="98" t="s">
        <v>523</v>
      </c>
      <c r="J37" s="98"/>
      <c r="K37" s="424"/>
      <c r="L37" s="437">
        <v>2953.49</v>
      </c>
      <c r="M37" s="98"/>
    </row>
    <row r="38" spans="1:13" ht="45">
      <c r="A38" s="98"/>
      <c r="B38" s="430">
        <v>44117</v>
      </c>
      <c r="C38" s="338" t="s">
        <v>520</v>
      </c>
      <c r="D38" s="98" t="s">
        <v>521</v>
      </c>
      <c r="E38" s="98"/>
      <c r="F38" s="98" t="s">
        <v>522</v>
      </c>
      <c r="G38" s="98"/>
      <c r="H38" s="98"/>
      <c r="I38" s="98" t="s">
        <v>523</v>
      </c>
      <c r="J38" s="98"/>
      <c r="K38" s="424"/>
      <c r="L38" s="437">
        <v>2957.46</v>
      </c>
      <c r="M38" s="98"/>
    </row>
    <row r="39" spans="1:13" ht="45">
      <c r="A39" s="98"/>
      <c r="B39" s="430">
        <v>44119</v>
      </c>
      <c r="C39" s="338" t="s">
        <v>520</v>
      </c>
      <c r="D39" s="98" t="s">
        <v>521</v>
      </c>
      <c r="E39" s="98"/>
      <c r="F39" s="98" t="s">
        <v>522</v>
      </c>
      <c r="G39" s="87"/>
      <c r="H39" s="87"/>
      <c r="I39" s="98" t="s">
        <v>523</v>
      </c>
      <c r="J39" s="87"/>
      <c r="K39" s="424"/>
      <c r="L39" s="437">
        <v>2958.49</v>
      </c>
      <c r="M39" s="87"/>
    </row>
    <row r="40" spans="1:13" ht="45">
      <c r="A40" s="98"/>
      <c r="B40" s="430">
        <v>44123</v>
      </c>
      <c r="C40" s="338" t="s">
        <v>520</v>
      </c>
      <c r="D40" s="98" t="s">
        <v>521</v>
      </c>
      <c r="E40" s="98"/>
      <c r="F40" s="98" t="s">
        <v>522</v>
      </c>
      <c r="G40" s="87"/>
      <c r="H40" s="87"/>
      <c r="I40" s="98" t="s">
        <v>523</v>
      </c>
      <c r="J40" s="87"/>
      <c r="K40" s="424"/>
      <c r="L40" s="437">
        <v>2954.67</v>
      </c>
      <c r="M40" s="87"/>
    </row>
    <row r="41" spans="1:13" ht="45">
      <c r="A41" s="98"/>
      <c r="B41" s="430">
        <v>44127</v>
      </c>
      <c r="C41" s="338" t="s">
        <v>520</v>
      </c>
      <c r="D41" s="98" t="s">
        <v>521</v>
      </c>
      <c r="E41" s="98"/>
      <c r="F41" s="98" t="s">
        <v>522</v>
      </c>
      <c r="G41" s="87"/>
      <c r="H41" s="87"/>
      <c r="I41" s="98" t="s">
        <v>523</v>
      </c>
      <c r="J41" s="87"/>
      <c r="K41" s="424"/>
      <c r="L41" s="437">
        <v>2955.7</v>
      </c>
      <c r="M41" s="87"/>
    </row>
    <row r="42" spans="1:13" ht="45">
      <c r="A42" s="98"/>
      <c r="B42" s="430">
        <v>44131</v>
      </c>
      <c r="C42" s="338" t="s">
        <v>520</v>
      </c>
      <c r="D42" s="98" t="s">
        <v>521</v>
      </c>
      <c r="E42" s="98"/>
      <c r="F42" s="98" t="s">
        <v>522</v>
      </c>
      <c r="G42" s="87"/>
      <c r="H42" s="87"/>
      <c r="I42" s="98" t="s">
        <v>523</v>
      </c>
      <c r="J42" s="87"/>
      <c r="K42" s="424"/>
      <c r="L42" s="437">
        <v>2320.1</v>
      </c>
      <c r="M42" s="87"/>
    </row>
    <row r="43" spans="1:13" ht="45">
      <c r="A43" s="98"/>
      <c r="B43" s="430">
        <v>44131</v>
      </c>
      <c r="C43" s="338" t="s">
        <v>520</v>
      </c>
      <c r="D43" s="98" t="s">
        <v>521</v>
      </c>
      <c r="E43" s="98"/>
      <c r="F43" s="98" t="s">
        <v>522</v>
      </c>
      <c r="G43" s="87"/>
      <c r="H43" s="87"/>
      <c r="I43" s="98" t="s">
        <v>523</v>
      </c>
      <c r="J43" s="87"/>
      <c r="K43" s="424"/>
      <c r="L43" s="437">
        <v>2964.15</v>
      </c>
      <c r="M43" s="87"/>
    </row>
    <row r="44" spans="1:13" ht="45">
      <c r="A44" s="98"/>
      <c r="B44" s="430">
        <v>44133</v>
      </c>
      <c r="C44" s="338" t="s">
        <v>520</v>
      </c>
      <c r="D44" s="98" t="s">
        <v>521</v>
      </c>
      <c r="E44" s="452"/>
      <c r="F44" s="98" t="s">
        <v>522</v>
      </c>
      <c r="G44" s="87"/>
      <c r="H44" s="87"/>
      <c r="I44" s="98" t="s">
        <v>523</v>
      </c>
      <c r="J44" s="87"/>
      <c r="K44" s="424"/>
      <c r="L44" s="437">
        <v>3024.26</v>
      </c>
      <c r="M44" s="87"/>
    </row>
    <row r="45" spans="1:13" ht="45">
      <c r="A45" s="98"/>
      <c r="B45" s="430">
        <v>44134</v>
      </c>
      <c r="C45" s="338" t="s">
        <v>520</v>
      </c>
      <c r="D45" s="452" t="s">
        <v>521</v>
      </c>
      <c r="E45" s="452"/>
      <c r="F45" s="98" t="s">
        <v>522</v>
      </c>
      <c r="G45" s="87"/>
      <c r="H45" s="87"/>
      <c r="I45" s="98" t="s">
        <v>523</v>
      </c>
      <c r="J45" s="87"/>
      <c r="K45" s="4"/>
      <c r="L45" s="437">
        <v>2968.63</v>
      </c>
    </row>
    <row r="46" spans="1:13" ht="195">
      <c r="A46" s="98"/>
      <c r="B46" s="430">
        <v>44119</v>
      </c>
      <c r="C46" s="338" t="s">
        <v>520</v>
      </c>
      <c r="D46" s="452" t="s">
        <v>521</v>
      </c>
      <c r="E46" s="452"/>
      <c r="F46" s="98" t="s">
        <v>522</v>
      </c>
      <c r="G46" s="98"/>
      <c r="H46" s="98"/>
      <c r="I46" s="98" t="s">
        <v>523</v>
      </c>
      <c r="J46" s="98"/>
      <c r="K46" s="424"/>
      <c r="L46" s="437">
        <v>948.9</v>
      </c>
      <c r="M46" s="87" t="s">
        <v>538</v>
      </c>
    </row>
    <row r="47" spans="1:13" ht="105">
      <c r="A47" s="98">
        <v>21</v>
      </c>
      <c r="B47" s="430">
        <v>44111</v>
      </c>
      <c r="C47" s="338" t="s">
        <v>329</v>
      </c>
      <c r="D47" s="453" t="s">
        <v>535</v>
      </c>
      <c r="E47" s="453" t="s">
        <v>536</v>
      </c>
      <c r="F47" s="98" t="s">
        <v>522</v>
      </c>
      <c r="G47" s="87"/>
      <c r="H47" s="87"/>
      <c r="I47" s="98" t="s">
        <v>523</v>
      </c>
      <c r="J47" s="87"/>
      <c r="K47" s="4"/>
      <c r="L47" s="437">
        <v>125</v>
      </c>
      <c r="M47" s="87" t="s">
        <v>537</v>
      </c>
    </row>
    <row r="48" spans="1:13" ht="105">
      <c r="A48" s="98">
        <v>22</v>
      </c>
      <c r="B48" s="430">
        <v>44112</v>
      </c>
      <c r="C48" s="338" t="s">
        <v>329</v>
      </c>
      <c r="D48" s="87" t="s">
        <v>535</v>
      </c>
      <c r="E48" s="87" t="s">
        <v>536</v>
      </c>
      <c r="F48" s="98" t="s">
        <v>522</v>
      </c>
      <c r="G48" s="87"/>
      <c r="H48" s="87"/>
      <c r="I48" s="98" t="s">
        <v>523</v>
      </c>
      <c r="J48" s="87"/>
      <c r="K48" s="4"/>
      <c r="L48" s="437">
        <v>62.5</v>
      </c>
      <c r="M48" s="87" t="s">
        <v>537</v>
      </c>
    </row>
    <row r="49" spans="1:13" ht="105">
      <c r="A49" s="98">
        <v>23</v>
      </c>
      <c r="B49" s="430">
        <v>44104</v>
      </c>
      <c r="C49" s="338" t="s">
        <v>329</v>
      </c>
      <c r="D49" s="451" t="s">
        <v>535</v>
      </c>
      <c r="E49" s="451" t="s">
        <v>536</v>
      </c>
      <c r="F49" s="98" t="s">
        <v>522</v>
      </c>
      <c r="G49" s="87"/>
      <c r="H49" s="87"/>
      <c r="I49" s="98" t="s">
        <v>523</v>
      </c>
      <c r="J49" s="87"/>
      <c r="K49" s="4"/>
      <c r="L49" s="459">
        <v>62.5</v>
      </c>
      <c r="M49" s="87" t="s">
        <v>537</v>
      </c>
    </row>
    <row r="50" spans="1:13" ht="60">
      <c r="A50" s="98"/>
      <c r="B50" s="431">
        <v>44088</v>
      </c>
      <c r="C50" s="338" t="s">
        <v>329</v>
      </c>
      <c r="D50" s="432" t="s">
        <v>551</v>
      </c>
      <c r="E50" s="456" t="s">
        <v>554</v>
      </c>
      <c r="F50" s="98" t="s">
        <v>522</v>
      </c>
      <c r="G50" s="98"/>
      <c r="H50" s="98"/>
      <c r="I50" s="98" t="s">
        <v>523</v>
      </c>
      <c r="J50" s="87"/>
      <c r="K50" s="4"/>
      <c r="L50" s="439">
        <v>350</v>
      </c>
      <c r="M50" s="87" t="s">
        <v>553</v>
      </c>
    </row>
    <row r="51" spans="1:13" ht="45">
      <c r="A51" s="98"/>
      <c r="B51" s="431">
        <v>44117</v>
      </c>
      <c r="C51" s="338" t="s">
        <v>540</v>
      </c>
      <c r="D51" s="451" t="s">
        <v>541</v>
      </c>
      <c r="E51" s="455" t="s">
        <v>542</v>
      </c>
      <c r="F51" s="98" t="s">
        <v>522</v>
      </c>
      <c r="G51" s="87"/>
      <c r="H51" s="87"/>
      <c r="I51" s="98" t="s">
        <v>523</v>
      </c>
      <c r="J51" s="87"/>
      <c r="K51" s="4"/>
      <c r="L51" s="460">
        <v>100</v>
      </c>
      <c r="M51" s="87" t="s">
        <v>543</v>
      </c>
    </row>
    <row r="52" spans="1:13" ht="45">
      <c r="A52" s="98">
        <v>6</v>
      </c>
      <c r="B52" s="430">
        <v>44099</v>
      </c>
      <c r="C52" s="338" t="s">
        <v>329</v>
      </c>
      <c r="D52" s="451" t="s">
        <v>524</v>
      </c>
      <c r="E52" s="451" t="s">
        <v>525</v>
      </c>
      <c r="F52" s="98" t="s">
        <v>522</v>
      </c>
      <c r="G52" s="98"/>
      <c r="H52" s="98"/>
      <c r="I52" s="98" t="s">
        <v>523</v>
      </c>
      <c r="J52" s="87"/>
      <c r="K52" s="4"/>
      <c r="L52" s="460">
        <v>199</v>
      </c>
      <c r="M52" s="87" t="s">
        <v>526</v>
      </c>
    </row>
    <row r="53" spans="1:13" ht="45">
      <c r="A53" s="98"/>
      <c r="B53" s="431">
        <v>44119</v>
      </c>
      <c r="C53" s="338" t="s">
        <v>329</v>
      </c>
      <c r="D53" s="432" t="s">
        <v>524</v>
      </c>
      <c r="E53" s="447" t="s">
        <v>525</v>
      </c>
      <c r="F53" s="98" t="s">
        <v>522</v>
      </c>
      <c r="G53" s="87"/>
      <c r="H53" s="87"/>
      <c r="I53" s="98" t="s">
        <v>523</v>
      </c>
      <c r="J53" s="87"/>
      <c r="K53" s="4"/>
      <c r="L53" s="460">
        <v>50</v>
      </c>
      <c r="M53" s="87" t="s">
        <v>526</v>
      </c>
    </row>
    <row r="54" spans="1:13" ht="75">
      <c r="A54" s="98"/>
      <c r="B54" s="431">
        <v>44117</v>
      </c>
      <c r="C54" s="338" t="s">
        <v>329</v>
      </c>
      <c r="D54" s="432" t="s">
        <v>544</v>
      </c>
      <c r="E54" s="447" t="s">
        <v>545</v>
      </c>
      <c r="F54" s="98" t="s">
        <v>522</v>
      </c>
      <c r="G54" s="87"/>
      <c r="H54" s="87"/>
      <c r="I54" s="98" t="s">
        <v>523</v>
      </c>
      <c r="J54" s="87"/>
      <c r="K54" s="4"/>
      <c r="L54" s="460">
        <v>85</v>
      </c>
      <c r="M54" s="98" t="s">
        <v>546</v>
      </c>
    </row>
    <row r="55" spans="1:13" ht="75">
      <c r="A55" s="98"/>
      <c r="B55" s="431">
        <v>44134</v>
      </c>
      <c r="C55" s="338" t="s">
        <v>329</v>
      </c>
      <c r="D55" s="432" t="s">
        <v>544</v>
      </c>
      <c r="E55" s="447" t="s">
        <v>545</v>
      </c>
      <c r="F55" s="98" t="s">
        <v>522</v>
      </c>
      <c r="G55" s="87"/>
      <c r="H55" s="87"/>
      <c r="I55" s="98" t="s">
        <v>523</v>
      </c>
      <c r="J55" s="87"/>
      <c r="K55" s="4"/>
      <c r="L55" s="460">
        <v>2500</v>
      </c>
      <c r="M55" s="98" t="s">
        <v>552</v>
      </c>
    </row>
    <row r="56" spans="1:13" ht="15">
      <c r="A56" s="98"/>
      <c r="B56" s="365"/>
      <c r="C56" s="338"/>
      <c r="D56" s="87"/>
      <c r="E56" s="87"/>
      <c r="F56" s="87"/>
      <c r="G56" s="87"/>
      <c r="H56" s="87"/>
      <c r="I56" s="87"/>
      <c r="J56" s="87"/>
      <c r="K56" s="4"/>
      <c r="L56" s="438"/>
      <c r="M56" s="87"/>
    </row>
    <row r="57" spans="1:13" ht="15">
      <c r="A57" s="98"/>
      <c r="B57" s="365"/>
      <c r="C57" s="338"/>
      <c r="D57" s="87"/>
      <c r="E57" s="87"/>
      <c r="F57" s="87"/>
      <c r="G57" s="87"/>
      <c r="H57" s="87"/>
      <c r="I57" s="87"/>
      <c r="J57" s="87"/>
      <c r="K57" s="4"/>
      <c r="L57" s="438"/>
      <c r="M57" s="87"/>
    </row>
    <row r="58" spans="1:13" ht="15">
      <c r="A58" s="98"/>
      <c r="B58" s="365"/>
      <c r="C58" s="338"/>
      <c r="D58" s="87"/>
      <c r="E58" s="87"/>
      <c r="F58" s="87"/>
      <c r="G58" s="87"/>
      <c r="H58" s="87"/>
      <c r="I58" s="87"/>
      <c r="J58" s="87"/>
      <c r="K58" s="4"/>
      <c r="L58" s="438"/>
      <c r="M58" s="87"/>
    </row>
    <row r="59" spans="1:13" ht="15">
      <c r="A59" s="98"/>
      <c r="B59" s="365"/>
      <c r="C59" s="338"/>
      <c r="D59" s="87"/>
      <c r="E59" s="87"/>
      <c r="F59" s="87"/>
      <c r="G59" s="87"/>
      <c r="H59" s="87"/>
      <c r="I59" s="87"/>
      <c r="J59" s="87"/>
      <c r="K59" s="4"/>
      <c r="L59" s="438"/>
      <c r="M59" s="87"/>
    </row>
    <row r="60" spans="1:13" ht="15">
      <c r="A60" s="87" t="s">
        <v>259</v>
      </c>
      <c r="B60" s="366"/>
      <c r="C60" s="338"/>
      <c r="D60" s="87"/>
      <c r="E60" s="87"/>
      <c r="F60" s="87"/>
      <c r="G60" s="87"/>
      <c r="H60" s="87"/>
      <c r="I60" s="87"/>
      <c r="J60" s="87"/>
      <c r="K60" s="4"/>
      <c r="L60" s="440">
        <f>SUM(L10:L59)</f>
        <v>50529.849999999991</v>
      </c>
      <c r="M60" s="87"/>
    </row>
    <row r="61" spans="1:13" ht="15">
      <c r="A61" s="87"/>
      <c r="B61" s="366"/>
      <c r="C61" s="338"/>
      <c r="D61" s="99"/>
      <c r="E61" s="99"/>
      <c r="F61" s="99"/>
      <c r="G61" s="99"/>
      <c r="H61" s="87"/>
      <c r="I61" s="87"/>
      <c r="J61" s="87"/>
      <c r="K61" s="87" t="s">
        <v>423</v>
      </c>
      <c r="L61" s="27"/>
      <c r="M61" s="87"/>
    </row>
    <row r="62" spans="1:13" ht="15">
      <c r="A62" s="210"/>
      <c r="B62" s="210"/>
      <c r="C62" s="210"/>
      <c r="D62" s="445"/>
      <c r="E62" s="445"/>
      <c r="F62" s="210"/>
      <c r="G62" s="210"/>
      <c r="H62" s="210"/>
      <c r="I62" s="210"/>
      <c r="J62" s="210"/>
      <c r="K62" s="210"/>
      <c r="L62" s="27"/>
    </row>
    <row r="63" spans="1:13" ht="15">
      <c r="A63" s="211" t="s">
        <v>424</v>
      </c>
      <c r="B63" s="211"/>
      <c r="C63" s="211"/>
      <c r="D63" s="445"/>
      <c r="E63" s="445"/>
      <c r="F63" s="210"/>
      <c r="G63" s="210"/>
      <c r="H63" s="210"/>
      <c r="I63" s="210"/>
      <c r="J63" s="210"/>
      <c r="K63" s="210"/>
      <c r="L63" s="27"/>
    </row>
    <row r="64" spans="1:13" ht="15">
      <c r="A64" s="211" t="s">
        <v>425</v>
      </c>
      <c r="B64" s="211"/>
      <c r="C64" s="211"/>
      <c r="D64" s="445"/>
      <c r="E64" s="445"/>
      <c r="F64" s="210"/>
      <c r="G64" s="210"/>
      <c r="H64" s="210"/>
      <c r="I64" s="210"/>
      <c r="J64" s="210"/>
      <c r="K64" s="210"/>
      <c r="L64" s="27"/>
    </row>
    <row r="65" spans="1:12" ht="15">
      <c r="A65" s="199" t="s">
        <v>426</v>
      </c>
      <c r="B65" s="199"/>
      <c r="C65" s="211"/>
      <c r="D65" s="27"/>
      <c r="E65" s="27"/>
      <c r="F65" s="182"/>
      <c r="G65" s="182"/>
      <c r="H65" s="182"/>
      <c r="I65" s="182"/>
      <c r="J65" s="182"/>
      <c r="K65" s="182"/>
      <c r="L65" s="27"/>
    </row>
    <row r="66" spans="1:12" ht="15">
      <c r="A66" s="199" t="s">
        <v>427</v>
      </c>
      <c r="B66" s="199"/>
      <c r="C66" s="211"/>
      <c r="D66" s="27"/>
      <c r="E66" s="27"/>
      <c r="F66" s="182"/>
      <c r="G66" s="182"/>
      <c r="H66" s="182"/>
      <c r="I66" s="182"/>
      <c r="J66" s="182"/>
      <c r="K66" s="182"/>
      <c r="L66" s="441"/>
    </row>
    <row r="67" spans="1:12" ht="15" customHeight="1">
      <c r="A67" s="416" t="s">
        <v>442</v>
      </c>
      <c r="B67" s="416"/>
      <c r="C67" s="416"/>
      <c r="D67" s="441"/>
      <c r="E67" s="441"/>
      <c r="F67" s="416"/>
      <c r="G67" s="416"/>
      <c r="H67" s="416"/>
      <c r="I67" s="416"/>
      <c r="J67" s="416"/>
      <c r="K67" s="416"/>
      <c r="L67" s="441"/>
    </row>
    <row r="68" spans="1:12" ht="15" customHeight="1">
      <c r="A68" s="416"/>
      <c r="B68" s="416"/>
      <c r="C68" s="416"/>
      <c r="D68" s="441"/>
      <c r="E68" s="441"/>
      <c r="F68" s="416"/>
      <c r="G68" s="416"/>
      <c r="H68" s="416"/>
      <c r="I68" s="416"/>
      <c r="J68" s="416"/>
      <c r="K68" s="416"/>
      <c r="L68" s="442"/>
    </row>
    <row r="69" spans="1:12" ht="12.75" customHeight="1">
      <c r="A69" s="356"/>
      <c r="B69" s="356"/>
      <c r="C69" s="356"/>
      <c r="D69" s="442"/>
      <c r="E69" s="442"/>
      <c r="F69" s="356"/>
      <c r="G69" s="356"/>
      <c r="H69" s="356"/>
      <c r="I69" s="356"/>
      <c r="J69" s="356"/>
      <c r="K69" s="356"/>
      <c r="L69" s="27"/>
    </row>
    <row r="70" spans="1:12" ht="15.75" customHeight="1">
      <c r="A70" s="485" t="s">
        <v>96</v>
      </c>
      <c r="B70" s="485"/>
      <c r="C70" s="485"/>
      <c r="D70" s="446"/>
      <c r="E70" s="448"/>
      <c r="F70" s="340"/>
      <c r="G70" s="339"/>
      <c r="H70" s="339"/>
      <c r="I70" s="339"/>
      <c r="J70" s="339"/>
      <c r="K70" s="339"/>
      <c r="L70" s="27"/>
    </row>
    <row r="71" spans="1:12" ht="15">
      <c r="A71" s="339"/>
      <c r="B71" s="339"/>
      <c r="C71" s="340"/>
      <c r="D71" s="446"/>
      <c r="E71" s="448"/>
      <c r="F71" s="340"/>
      <c r="G71" s="339"/>
      <c r="H71" s="339"/>
      <c r="I71" s="339"/>
      <c r="J71" s="339"/>
      <c r="K71" s="341"/>
      <c r="L71" s="27"/>
    </row>
    <row r="72" spans="1:12" ht="15" customHeight="1">
      <c r="A72" s="339"/>
      <c r="B72" s="339"/>
      <c r="C72" s="340"/>
      <c r="D72" s="486" t="s">
        <v>251</v>
      </c>
      <c r="E72" s="486"/>
      <c r="F72" s="414"/>
      <c r="G72" s="342"/>
      <c r="H72" s="487" t="s">
        <v>428</v>
      </c>
      <c r="I72" s="487"/>
      <c r="J72" s="487"/>
      <c r="K72" s="343"/>
      <c r="L72" s="27"/>
    </row>
    <row r="73" spans="1:12" ht="15">
      <c r="A73" s="339"/>
      <c r="B73" s="339"/>
      <c r="C73" s="340"/>
      <c r="D73" s="446"/>
      <c r="E73" s="448"/>
      <c r="F73" s="340"/>
      <c r="G73" s="339"/>
      <c r="H73" s="488"/>
      <c r="I73" s="488"/>
      <c r="J73" s="488"/>
      <c r="K73" s="343"/>
      <c r="L73" s="27"/>
    </row>
    <row r="74" spans="1:12" ht="15">
      <c r="A74" s="339"/>
      <c r="B74" s="339"/>
      <c r="C74" s="340"/>
      <c r="D74" s="483" t="s">
        <v>127</v>
      </c>
      <c r="E74" s="483"/>
      <c r="F74" s="414"/>
      <c r="G74" s="342"/>
      <c r="H74" s="339"/>
      <c r="I74" s="339"/>
      <c r="J74" s="339"/>
      <c r="K74" s="339"/>
    </row>
  </sheetData>
  <sortState ref="A10:M55">
    <sortCondition ref="D10"/>
  </sortState>
  <mergeCells count="6">
    <mergeCell ref="D74:E74"/>
    <mergeCell ref="A2:E2"/>
    <mergeCell ref="L3:M3"/>
    <mergeCell ref="A70:C70"/>
    <mergeCell ref="D72:E72"/>
    <mergeCell ref="H72:J73"/>
  </mergeCells>
  <dataValidations count="1">
    <dataValidation type="list" allowBlank="1" showInputMessage="1" showErrorMessage="1" sqref="C10:C6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8" zoomScale="80" zoomScaleNormal="100" zoomScaleSheetLayoutView="80" workbookViewId="0">
      <selection activeCell="D66" sqref="D66"/>
    </sheetView>
  </sheetViews>
  <sheetFormatPr defaultRowHeight="15"/>
  <cols>
    <col min="1" max="1" width="12.85546875" style="30" customWidth="1"/>
    <col min="2" max="2" width="59.140625" style="29" customWidth="1"/>
    <col min="3" max="3" width="12" style="2" customWidth="1"/>
    <col min="4" max="4" width="21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89" t="s">
        <v>186</v>
      </c>
      <c r="D1" s="489"/>
      <c r="E1" s="105"/>
    </row>
    <row r="2" spans="1:5">
      <c r="A2" s="76" t="s">
        <v>128</v>
      </c>
      <c r="B2" s="121"/>
      <c r="C2" s="77"/>
      <c r="D2" s="207" t="str">
        <f>'ფორმა N1'!L2</f>
        <v>01.09.2020-13.11.2020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>
        <f>'ფორმა N1'!A5</f>
        <v>0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60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6.45</v>
      </c>
      <c r="D10" s="125">
        <f>SUM(D11,D34)</f>
        <v>317.33</v>
      </c>
      <c r="E10" s="105"/>
    </row>
    <row r="11" spans="1:5">
      <c r="A11" s="54" t="s">
        <v>180</v>
      </c>
      <c r="B11" s="55"/>
      <c r="C11" s="85">
        <f>SUM(C12:C32)</f>
        <v>6.45</v>
      </c>
      <c r="D11" s="85">
        <f>SUM(D12:D32)</f>
        <v>317.33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6.45</v>
      </c>
      <c r="D14" s="8">
        <v>317.33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6.45</v>
      </c>
      <c r="D44" s="85">
        <f>SUM(D45,D64)</f>
        <v>317.33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6.45</v>
      </c>
      <c r="D64" s="85">
        <f>SUM(D65:D67)</f>
        <v>317.33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>
        <v>6.45</v>
      </c>
      <c r="D66" s="8">
        <v>317.33</v>
      </c>
      <c r="E66" s="105"/>
    </row>
    <row r="67" spans="1:5">
      <c r="A67" s="58">
        <v>5230</v>
      </c>
      <c r="B67" s="57" t="s">
        <v>379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Normal="100" zoomScaleSheetLayoutView="80" workbookViewId="0">
      <selection activeCell="I3" sqref="I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78" t="s">
        <v>97</v>
      </c>
      <c r="J1" s="478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76" t="s">
        <v>564</v>
      </c>
      <c r="J2" s="477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>
        <f>'ფორმა N1'!A5</f>
        <v>0</v>
      </c>
      <c r="B5" s="352"/>
      <c r="C5" s="352"/>
      <c r="D5" s="352"/>
      <c r="E5" s="352"/>
      <c r="F5" s="353"/>
      <c r="G5" s="352"/>
      <c r="H5" s="352"/>
      <c r="I5" s="352"/>
      <c r="J5" s="352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562</v>
      </c>
      <c r="C10" s="155" t="s">
        <v>563</v>
      </c>
      <c r="D10" s="156" t="s">
        <v>209</v>
      </c>
      <c r="E10" s="152"/>
      <c r="F10" s="28">
        <v>6.45</v>
      </c>
      <c r="G10" s="28">
        <v>69868.800000000003</v>
      </c>
      <c r="H10" s="28">
        <v>69557.919999999998</v>
      </c>
      <c r="I10" s="28">
        <v>317.33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10" zoomScale="80" zoomScaleNormal="100" zoomScaleSheetLayoutView="80" workbookViewId="0">
      <selection activeCell="C16" sqref="C16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01.09.2020-13.11.2020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>
        <f>'ფორმა N1'!A5</f>
        <v>0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>
        <v>43969</v>
      </c>
      <c r="C10" s="171">
        <v>5</v>
      </c>
      <c r="D10" s="172"/>
      <c r="E10" s="172" t="s">
        <v>209</v>
      </c>
      <c r="F10" s="172" t="s">
        <v>565</v>
      </c>
      <c r="G10" s="173">
        <f>IF(ISBLANK(B10),"",G9+C10-D10)</f>
        <v>5</v>
      </c>
      <c r="H10" s="105"/>
    </row>
    <row r="11" spans="1:8" ht="15.75">
      <c r="A11" s="167">
        <v>2</v>
      </c>
      <c r="B11" s="152">
        <v>43969</v>
      </c>
      <c r="C11" s="171"/>
      <c r="D11" s="172">
        <v>5</v>
      </c>
      <c r="E11" s="172" t="s">
        <v>209</v>
      </c>
      <c r="F11" s="172" t="s">
        <v>566</v>
      </c>
      <c r="G11" s="173">
        <f t="shared" ref="G11:G38" si="0">IF(ISBLANK(B11),"",G10+C11-D11)</f>
        <v>0</v>
      </c>
      <c r="H11" s="105"/>
    </row>
    <row r="12" spans="1:8" ht="15.75">
      <c r="A12" s="167">
        <v>3</v>
      </c>
      <c r="B12" s="152">
        <v>44099</v>
      </c>
      <c r="C12" s="171">
        <v>865</v>
      </c>
      <c r="D12" s="172"/>
      <c r="E12" s="172" t="s">
        <v>209</v>
      </c>
      <c r="F12" s="172" t="s">
        <v>565</v>
      </c>
      <c r="G12" s="173">
        <f t="shared" si="0"/>
        <v>865</v>
      </c>
      <c r="H12" s="105"/>
    </row>
    <row r="13" spans="1:8" ht="15.75">
      <c r="A13" s="167">
        <v>4</v>
      </c>
      <c r="B13" s="152">
        <v>44100</v>
      </c>
      <c r="C13" s="171">
        <v>400</v>
      </c>
      <c r="D13" s="172"/>
      <c r="E13" s="172" t="s">
        <v>209</v>
      </c>
      <c r="F13" s="172" t="s">
        <v>565</v>
      </c>
      <c r="G13" s="173">
        <f t="shared" si="0"/>
        <v>1265</v>
      </c>
      <c r="H13" s="105"/>
    </row>
    <row r="14" spans="1:8" ht="15.75">
      <c r="A14" s="167">
        <v>5</v>
      </c>
      <c r="B14" s="152">
        <v>44102</v>
      </c>
      <c r="C14" s="171">
        <v>575</v>
      </c>
      <c r="D14" s="172"/>
      <c r="E14" s="172" t="s">
        <v>209</v>
      </c>
      <c r="F14" s="172" t="s">
        <v>565</v>
      </c>
      <c r="G14" s="173">
        <f t="shared" si="0"/>
        <v>1840</v>
      </c>
      <c r="H14" s="105"/>
    </row>
    <row r="15" spans="1:8" ht="45">
      <c r="A15" s="167">
        <v>6</v>
      </c>
      <c r="B15" s="152">
        <v>44099</v>
      </c>
      <c r="C15" s="171"/>
      <c r="D15" s="172">
        <v>832</v>
      </c>
      <c r="E15" s="172" t="s">
        <v>209</v>
      </c>
      <c r="F15" s="449" t="s">
        <v>567</v>
      </c>
      <c r="G15" s="173">
        <f t="shared" si="0"/>
        <v>1008</v>
      </c>
      <c r="H15" s="105"/>
    </row>
    <row r="16" spans="1:8" ht="45">
      <c r="A16" s="167">
        <v>7</v>
      </c>
      <c r="B16" s="152">
        <v>44102</v>
      </c>
      <c r="C16" s="171"/>
      <c r="D16" s="172">
        <v>432</v>
      </c>
      <c r="E16" s="172" t="s">
        <v>209</v>
      </c>
      <c r="F16" s="449" t="s">
        <v>567</v>
      </c>
      <c r="G16" s="173">
        <f t="shared" si="0"/>
        <v>576</v>
      </c>
      <c r="H16" s="105"/>
    </row>
    <row r="17" spans="1:8" ht="45">
      <c r="A17" s="167">
        <v>8</v>
      </c>
      <c r="B17" s="152">
        <v>44103</v>
      </c>
      <c r="C17" s="171"/>
      <c r="D17" s="172">
        <v>572</v>
      </c>
      <c r="E17" s="172" t="s">
        <v>209</v>
      </c>
      <c r="F17" s="449" t="s">
        <v>567</v>
      </c>
      <c r="G17" s="173">
        <f t="shared" si="0"/>
        <v>4</v>
      </c>
      <c r="H17" s="105"/>
    </row>
    <row r="18" spans="1:8" ht="15.75">
      <c r="A18" s="167">
        <v>9</v>
      </c>
      <c r="B18" s="152">
        <v>44103</v>
      </c>
      <c r="C18" s="171"/>
      <c r="D18" s="172">
        <v>4</v>
      </c>
      <c r="E18" s="172" t="s">
        <v>209</v>
      </c>
      <c r="F18" s="172" t="s">
        <v>566</v>
      </c>
      <c r="G18" s="173">
        <f t="shared" si="0"/>
        <v>0</v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8" zoomScale="80" zoomScaleNormal="100" zoomScaleSheetLayoutView="80" workbookViewId="0">
      <selection activeCell="U29" sqref="U29:U35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91" t="s">
        <v>97</v>
      </c>
      <c r="J1" s="491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76" t="str">
        <f>'ფორმა N1'!L2</f>
        <v>01.09.2020-13.11.2020</v>
      </c>
      <c r="J2" s="477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>
        <f>'ფორმა N1'!A5</f>
        <v>0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90" t="s">
        <v>208</v>
      </c>
      <c r="C7" s="490"/>
      <c r="D7" s="490" t="s">
        <v>275</v>
      </c>
      <c r="E7" s="490"/>
      <c r="F7" s="490" t="s">
        <v>276</v>
      </c>
      <c r="G7" s="490"/>
      <c r="H7" s="151" t="s">
        <v>262</v>
      </c>
      <c r="I7" s="490" t="s">
        <v>211</v>
      </c>
      <c r="J7" s="490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459</v>
      </c>
      <c r="B1" s="191"/>
      <c r="C1" s="192"/>
      <c r="D1" s="192"/>
      <c r="E1" s="192"/>
      <c r="F1" s="192"/>
      <c r="G1" s="192"/>
      <c r="H1" s="192"/>
      <c r="I1" s="360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57" t="str">
        <f>'ფორმა N1'!L2</f>
        <v>01.09.2020-13.11.2020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69"/>
      <c r="F4" s="193"/>
      <c r="G4" s="192"/>
      <c r="H4" s="192"/>
      <c r="I4" s="193"/>
    </row>
    <row r="5" spans="1:9" s="374" customFormat="1" ht="15">
      <c r="A5" s="370">
        <f>'ფორმა N1'!A5</f>
        <v>0</v>
      </c>
      <c r="B5" s="370"/>
      <c r="C5" s="371"/>
      <c r="D5" s="371"/>
      <c r="E5" s="371"/>
      <c r="F5" s="372"/>
      <c r="G5" s="373"/>
      <c r="H5" s="373"/>
      <c r="I5" s="372"/>
    </row>
    <row r="6" spans="1:9">
      <c r="A6" s="142"/>
      <c r="B6" s="142"/>
      <c r="C6" s="375"/>
      <c r="D6" s="375"/>
      <c r="E6" s="375"/>
      <c r="F6" s="192"/>
      <c r="G6" s="192"/>
      <c r="H6" s="192"/>
      <c r="I6" s="192"/>
    </row>
    <row r="7" spans="1:9" ht="60">
      <c r="A7" s="376" t="s">
        <v>64</v>
      </c>
      <c r="B7" s="376" t="s">
        <v>450</v>
      </c>
      <c r="C7" s="377" t="s">
        <v>451</v>
      </c>
      <c r="D7" s="377" t="s">
        <v>452</v>
      </c>
      <c r="E7" s="377" t="s">
        <v>453</v>
      </c>
      <c r="F7" s="377" t="s">
        <v>346</v>
      </c>
      <c r="G7" s="377" t="s">
        <v>454</v>
      </c>
      <c r="H7" s="377" t="s">
        <v>455</v>
      </c>
      <c r="I7" s="377" t="s">
        <v>456</v>
      </c>
    </row>
    <row r="8" spans="1:9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15">
      <c r="A9" s="378">
        <v>1</v>
      </c>
      <c r="B9" s="378"/>
      <c r="C9" s="379"/>
      <c r="D9" s="379"/>
      <c r="E9" s="379"/>
      <c r="F9" s="379"/>
      <c r="G9" s="379"/>
      <c r="H9" s="379"/>
      <c r="I9" s="379"/>
    </row>
    <row r="10" spans="1:9" ht="15">
      <c r="A10" s="378">
        <v>2</v>
      </c>
      <c r="B10" s="378"/>
      <c r="C10" s="379"/>
      <c r="D10" s="379"/>
      <c r="E10" s="379"/>
      <c r="F10" s="379"/>
      <c r="G10" s="379"/>
      <c r="H10" s="379"/>
      <c r="I10" s="379"/>
    </row>
    <row r="11" spans="1:9" ht="15">
      <c r="A11" s="378">
        <v>3</v>
      </c>
      <c r="B11" s="378"/>
      <c r="C11" s="379"/>
      <c r="D11" s="379"/>
      <c r="E11" s="379"/>
      <c r="F11" s="379"/>
      <c r="G11" s="379"/>
      <c r="H11" s="379"/>
      <c r="I11" s="379"/>
    </row>
    <row r="12" spans="1:9" ht="15">
      <c r="A12" s="378">
        <v>4</v>
      </c>
      <c r="B12" s="378"/>
      <c r="C12" s="379"/>
      <c r="D12" s="379"/>
      <c r="E12" s="379"/>
      <c r="F12" s="379"/>
      <c r="G12" s="379"/>
      <c r="H12" s="379"/>
      <c r="I12" s="379"/>
    </row>
    <row r="13" spans="1:9" ht="15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9" ht="15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9" ht="15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>
      <c r="A27" s="378" t="s">
        <v>261</v>
      </c>
      <c r="B27" s="378"/>
      <c r="C27" s="379"/>
      <c r="D27" s="379"/>
      <c r="E27" s="379"/>
      <c r="F27" s="379"/>
      <c r="G27" s="379"/>
      <c r="H27" s="379"/>
      <c r="I27" s="379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80"/>
      <c r="B30" s="380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92"/>
      <c r="E32" s="492"/>
      <c r="G32" s="197"/>
      <c r="H32" s="382"/>
    </row>
    <row r="33" spans="3:8" ht="15">
      <c r="C33" s="21"/>
      <c r="D33" s="493" t="s">
        <v>251</v>
      </c>
      <c r="E33" s="493"/>
      <c r="G33" s="494" t="s">
        <v>457</v>
      </c>
      <c r="H33" s="494"/>
    </row>
    <row r="34" spans="3:8" ht="15">
      <c r="C34" s="21"/>
      <c r="D34" s="21"/>
      <c r="E34" s="21"/>
      <c r="G34" s="495"/>
      <c r="H34" s="495"/>
    </row>
    <row r="35" spans="3:8" ht="15">
      <c r="C35" s="21"/>
      <c r="D35" s="496" t="s">
        <v>127</v>
      </c>
      <c r="E35" s="496"/>
      <c r="G35" s="495"/>
      <c r="H35" s="49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60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57" t="str">
        <f>'ფორმა N1'!L2</f>
        <v>01.09.2020-13.11.2020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4"/>
    </row>
    <row r="4" spans="1:12" s="198" customFormat="1" ht="15">
      <c r="A4" s="114" t="s">
        <v>257</v>
      </c>
      <c r="B4" s="114"/>
      <c r="C4" s="114"/>
      <c r="D4" s="114"/>
      <c r="E4" s="114"/>
      <c r="F4" s="369"/>
      <c r="G4" s="193"/>
      <c r="H4" s="192"/>
      <c r="I4" s="192"/>
      <c r="J4" s="192"/>
      <c r="K4" s="192"/>
    </row>
    <row r="5" spans="1:12" ht="15">
      <c r="A5" s="370">
        <f>'ფორმა N1'!A5</f>
        <v>0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8" customFormat="1">
      <c r="A6" s="142"/>
      <c r="B6" s="142"/>
      <c r="C6" s="142"/>
      <c r="D6" s="375"/>
      <c r="E6" s="375"/>
      <c r="F6" s="375"/>
      <c r="G6" s="192"/>
      <c r="H6" s="192"/>
      <c r="I6" s="192"/>
      <c r="J6" s="192"/>
      <c r="K6" s="192"/>
    </row>
    <row r="7" spans="1:12" s="198" customFormat="1" ht="60">
      <c r="A7" s="376" t="s">
        <v>64</v>
      </c>
      <c r="B7" s="376" t="s">
        <v>450</v>
      </c>
      <c r="C7" s="376" t="s">
        <v>231</v>
      </c>
      <c r="D7" s="377" t="s">
        <v>228</v>
      </c>
      <c r="E7" s="377" t="s">
        <v>229</v>
      </c>
      <c r="F7" s="377" t="s">
        <v>322</v>
      </c>
      <c r="G7" s="377" t="s">
        <v>230</v>
      </c>
      <c r="H7" s="377" t="s">
        <v>458</v>
      </c>
      <c r="I7" s="377" t="s">
        <v>227</v>
      </c>
      <c r="J7" s="377" t="s">
        <v>455</v>
      </c>
      <c r="K7" s="377" t="s">
        <v>456</v>
      </c>
    </row>
    <row r="8" spans="1:12" s="198" customFormat="1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8" customFormat="1" ht="15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8" customFormat="1" ht="15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8" customFormat="1" ht="15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8" customFormat="1" ht="15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8" customFormat="1" ht="15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8" customFormat="1" ht="15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8" customFormat="1" ht="15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8" customFormat="1" ht="15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8" customFormat="1" ht="15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8" customFormat="1" ht="15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8" customFormat="1" ht="15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8" customFormat="1" ht="15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8" customFormat="1" ht="15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8" customFormat="1" ht="15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8" customFormat="1" ht="15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8" customFormat="1" ht="15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8" customFormat="1" ht="15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8" customFormat="1" ht="15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8" customFormat="1" ht="15">
      <c r="A27" s="378" t="s">
        <v>261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>
      <c r="D33" s="385"/>
      <c r="E33" s="390" t="s">
        <v>251</v>
      </c>
      <c r="F33" s="385"/>
      <c r="H33" s="391" t="s">
        <v>256</v>
      </c>
      <c r="I33" s="391"/>
    </row>
    <row r="34" spans="4:9" ht="15">
      <c r="D34" s="385"/>
      <c r="E34" s="392" t="s">
        <v>127</v>
      </c>
      <c r="F34" s="385"/>
      <c r="H34" s="385" t="s">
        <v>252</v>
      </c>
      <c r="I34" s="385"/>
    </row>
    <row r="35" spans="4:9" ht="15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01.09.2020-13.11.2020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>
        <f>'ფორმა N1'!A5</f>
        <v>0</v>
      </c>
      <c r="B5" s="80"/>
      <c r="C5" s="80"/>
      <c r="D5" s="206"/>
      <c r="E5" s="206"/>
      <c r="F5" s="206"/>
      <c r="G5" s="206"/>
      <c r="H5" s="206"/>
      <c r="I5" s="205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01.09.2020-13.11.2020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>
        <f>'ფორმა N1'!A5</f>
        <v>0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50" t="s">
        <v>344</v>
      </c>
      <c r="C8" s="351" t="s">
        <v>381</v>
      </c>
      <c r="D8" s="351" t="s">
        <v>382</v>
      </c>
      <c r="E8" s="351" t="s">
        <v>345</v>
      </c>
      <c r="F8" s="351" t="s">
        <v>358</v>
      </c>
      <c r="G8" s="351" t="s">
        <v>359</v>
      </c>
      <c r="H8" s="351" t="s">
        <v>383</v>
      </c>
      <c r="I8" s="165" t="s">
        <v>360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3" t="s">
        <v>374</v>
      </c>
      <c r="I38" s="355">
        <f>SUM(I9:I37)</f>
        <v>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topLeftCell="A25" zoomScaleNormal="100" zoomScaleSheetLayoutView="100" workbookViewId="0">
      <selection activeCell="C22" sqref="C22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98" t="s">
        <v>460</v>
      </c>
      <c r="B1" s="498"/>
      <c r="C1" s="360" t="s">
        <v>97</v>
      </c>
    </row>
    <row r="2" spans="1:3" s="6" customFormat="1" ht="15">
      <c r="A2" s="498"/>
      <c r="B2" s="498"/>
      <c r="C2" s="357" t="str">
        <f>'ფორმა N1'!L2</f>
        <v>01.09.2020-13.11.2020</v>
      </c>
    </row>
    <row r="3" spans="1:3" s="6" customFormat="1" ht="15">
      <c r="A3" s="393" t="s">
        <v>128</v>
      </c>
      <c r="B3" s="358"/>
      <c r="C3" s="359"/>
    </row>
    <row r="4" spans="1:3" s="6" customFormat="1" ht="15">
      <c r="A4" s="114"/>
      <c r="B4" s="358"/>
      <c r="C4" s="359"/>
    </row>
    <row r="5" spans="1:3" s="21" customFormat="1" ht="15">
      <c r="A5" s="499" t="s">
        <v>257</v>
      </c>
      <c r="B5" s="499"/>
      <c r="C5" s="114"/>
    </row>
    <row r="6" spans="1:3" s="21" customFormat="1" ht="15">
      <c r="A6" s="500">
        <f>'ფორმა N1'!A5</f>
        <v>0</v>
      </c>
      <c r="B6" s="500"/>
      <c r="C6" s="114"/>
    </row>
    <row r="7" spans="1:3">
      <c r="A7" s="394"/>
      <c r="B7" s="394"/>
      <c r="C7" s="394"/>
    </row>
    <row r="8" spans="1:3">
      <c r="A8" s="394"/>
      <c r="B8" s="394"/>
      <c r="C8" s="394"/>
    </row>
    <row r="9" spans="1:3" ht="30" customHeight="1">
      <c r="A9" s="395" t="s">
        <v>64</v>
      </c>
      <c r="B9" s="395" t="s">
        <v>11</v>
      </c>
      <c r="C9" s="396" t="s">
        <v>9</v>
      </c>
    </row>
    <row r="10" spans="1:3" ht="15">
      <c r="A10" s="397">
        <v>1</v>
      </c>
      <c r="B10" s="398" t="s">
        <v>57</v>
      </c>
      <c r="C10" s="463">
        <f>'ფორმა N4'!D11+'ფორმა N5'!D9</f>
        <v>66297.919999999998</v>
      </c>
    </row>
    <row r="11" spans="1:3" ht="15">
      <c r="A11" s="399">
        <v>1.1000000000000001</v>
      </c>
      <c r="B11" s="398" t="s">
        <v>461</v>
      </c>
      <c r="C11" s="462">
        <f>'ფორმა N4'!D39+'ფორმა N5'!D37</f>
        <v>50529.85</v>
      </c>
    </row>
    <row r="12" spans="1:3" ht="15">
      <c r="A12" s="400" t="s">
        <v>30</v>
      </c>
      <c r="B12" s="398" t="s">
        <v>462</v>
      </c>
      <c r="C12" s="411">
        <f>'ფორმა N4'!D40+'ფორმა N5'!D38</f>
        <v>0</v>
      </c>
    </row>
    <row r="13" spans="1:3" ht="15">
      <c r="A13" s="399">
        <v>1.2</v>
      </c>
      <c r="B13" s="398" t="s">
        <v>58</v>
      </c>
      <c r="C13" s="462">
        <f>'ფორმა N4'!D12+'ფორმა N5'!D10</f>
        <v>7065.3600000000006</v>
      </c>
    </row>
    <row r="14" spans="1:3" ht="15">
      <c r="A14" s="399">
        <v>1.3</v>
      </c>
      <c r="B14" s="398" t="s">
        <v>463</v>
      </c>
      <c r="C14" s="411">
        <f>'ფორმა N4'!D17+'ფორმა N5'!D15</f>
        <v>0</v>
      </c>
    </row>
    <row r="15" spans="1:3" ht="15">
      <c r="A15" s="497"/>
      <c r="B15" s="497"/>
      <c r="C15" s="497"/>
    </row>
    <row r="16" spans="1:3" ht="30" customHeight="1">
      <c r="A16" s="395" t="s">
        <v>64</v>
      </c>
      <c r="B16" s="395" t="s">
        <v>232</v>
      </c>
      <c r="C16" s="396" t="s">
        <v>67</v>
      </c>
    </row>
    <row r="17" spans="1:4" ht="15">
      <c r="A17" s="397">
        <v>2</v>
      </c>
      <c r="B17" s="398" t="s">
        <v>464</v>
      </c>
      <c r="C17" s="464">
        <f>'ფორმა N2'!D9+'ფორმა N2'!C26+'ფორმა N3'!D9+'ფორმა N3'!C26</f>
        <v>69858.8</v>
      </c>
    </row>
    <row r="18" spans="1:4" ht="15">
      <c r="A18" s="401">
        <v>2.1</v>
      </c>
      <c r="B18" s="398" t="s">
        <v>465</v>
      </c>
      <c r="C18" s="398">
        <f>'ფორმა N2'!D17+'ფორმა N3'!D17</f>
        <v>0</v>
      </c>
    </row>
    <row r="19" spans="1:4" ht="15">
      <c r="A19" s="401">
        <v>2.2000000000000002</v>
      </c>
      <c r="B19" s="398" t="s">
        <v>466</v>
      </c>
      <c r="C19" s="398">
        <f>'ფორმა N2'!D18+'ფორმა N3'!D18</f>
        <v>0</v>
      </c>
    </row>
    <row r="20" spans="1:4" ht="15">
      <c r="A20" s="401">
        <v>2.2999999999999998</v>
      </c>
      <c r="B20" s="398" t="s">
        <v>467</v>
      </c>
      <c r="C20" s="465">
        <f>SUM(C21:C25)</f>
        <v>69858.8</v>
      </c>
    </row>
    <row r="21" spans="1:4" ht="15">
      <c r="A21" s="400" t="s">
        <v>468</v>
      </c>
      <c r="B21" s="402" t="s">
        <v>469</v>
      </c>
      <c r="C21" s="466">
        <f>'ფორმა N2'!D13+'ფორმა N3'!D13</f>
        <v>66608.800000000003</v>
      </c>
    </row>
    <row r="22" spans="1:4" ht="15">
      <c r="A22" s="400" t="s">
        <v>470</v>
      </c>
      <c r="B22" s="402" t="s">
        <v>471</v>
      </c>
      <c r="C22" s="466">
        <f>'ფორმა N3'!D26</f>
        <v>3250</v>
      </c>
    </row>
    <row r="23" spans="1:4" ht="15">
      <c r="A23" s="400" t="s">
        <v>472</v>
      </c>
      <c r="B23" s="402" t="s">
        <v>473</v>
      </c>
      <c r="C23" s="398">
        <f>'ფორმა N2'!D14+'ფორმა N3'!D14</f>
        <v>0</v>
      </c>
    </row>
    <row r="24" spans="1:4" ht="15">
      <c r="A24" s="400" t="s">
        <v>474</v>
      </c>
      <c r="B24" s="402" t="s">
        <v>475</v>
      </c>
      <c r="C24" s="398">
        <f>'ფორმა N2'!C31+'ფორმა N3'!C31</f>
        <v>0</v>
      </c>
    </row>
    <row r="25" spans="1:4" ht="15">
      <c r="A25" s="400" t="s">
        <v>476</v>
      </c>
      <c r="B25" s="402" t="s">
        <v>477</v>
      </c>
      <c r="C25" s="398">
        <f>'ფორმა N2'!D11+'ფორმა N3'!D11</f>
        <v>0</v>
      </c>
    </row>
    <row r="26" spans="1:4" ht="15">
      <c r="A26" s="409"/>
      <c r="B26" s="408"/>
      <c r="C26" s="407"/>
    </row>
    <row r="27" spans="1:4" ht="15">
      <c r="A27" s="409"/>
      <c r="B27" s="408"/>
      <c r="C27" s="407"/>
    </row>
    <row r="28" spans="1:4" ht="15">
      <c r="A28" s="21"/>
      <c r="B28" s="21"/>
      <c r="C28" s="21"/>
      <c r="D28" s="406"/>
    </row>
    <row r="29" spans="1:4" ht="15">
      <c r="A29" s="196" t="s">
        <v>96</v>
      </c>
      <c r="B29" s="21"/>
      <c r="C29" s="21"/>
      <c r="D29" s="406"/>
    </row>
    <row r="30" spans="1:4" ht="15">
      <c r="A30" s="21"/>
      <c r="B30" s="21"/>
      <c r="C30" s="21"/>
      <c r="D30" s="406"/>
    </row>
    <row r="31" spans="1:4" ht="15">
      <c r="A31" s="21"/>
      <c r="B31" s="21"/>
      <c r="C31" s="21"/>
      <c r="D31" s="405"/>
    </row>
    <row r="32" spans="1:4" ht="15">
      <c r="B32" s="196" t="s">
        <v>254</v>
      </c>
      <c r="C32" s="21"/>
      <c r="D32" s="405"/>
    </row>
    <row r="33" spans="2:4" ht="15">
      <c r="B33" s="21" t="s">
        <v>253</v>
      </c>
      <c r="C33" s="21"/>
      <c r="D33" s="405"/>
    </row>
    <row r="34" spans="2:4">
      <c r="B34" s="404" t="s">
        <v>127</v>
      </c>
      <c r="D34" s="40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scale="92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5" sqref="D1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78" t="s">
        <v>97</v>
      </c>
      <c r="D1" s="478"/>
      <c r="E1" s="108"/>
    </row>
    <row r="2" spans="1:7">
      <c r="A2" s="76" t="s">
        <v>128</v>
      </c>
      <c r="B2" s="76"/>
      <c r="C2" s="476" t="str">
        <f>'ფორმა N1'!L2</f>
        <v>01.09.2020-13.11.2020</v>
      </c>
      <c r="D2" s="477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20">
        <f>'ფორმა N1'!A5</f>
        <v>0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5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291</v>
      </c>
      <c r="C28" s="8"/>
      <c r="D28" s="8"/>
      <c r="E28" s="108"/>
    </row>
    <row r="29" spans="1:5">
      <c r="A29" s="229" t="s">
        <v>88</v>
      </c>
      <c r="B29" s="229" t="s">
        <v>294</v>
      </c>
      <c r="C29" s="8"/>
      <c r="D29" s="8"/>
      <c r="E29" s="108"/>
    </row>
    <row r="30" spans="1:5">
      <c r="A30" s="229" t="s">
        <v>393</v>
      </c>
      <c r="B30" s="229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439</v>
      </c>
      <c r="C32" s="8"/>
      <c r="D32" s="8"/>
      <c r="E32" s="108"/>
    </row>
    <row r="33" spans="1:9">
      <c r="A33" s="229" t="s">
        <v>13</v>
      </c>
      <c r="B33" s="229" t="s">
        <v>440</v>
      </c>
      <c r="C33" s="8"/>
      <c r="D33" s="8"/>
      <c r="E33" s="108"/>
    </row>
    <row r="34" spans="1:9">
      <c r="A34" s="229" t="s">
        <v>264</v>
      </c>
      <c r="B34" s="229" t="s">
        <v>441</v>
      </c>
      <c r="C34" s="8"/>
      <c r="D34" s="8"/>
      <c r="E34" s="108"/>
    </row>
    <row r="35" spans="1:9">
      <c r="A35" s="88" t="s">
        <v>34</v>
      </c>
      <c r="B35" s="242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3" sqref="D13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78" t="s">
        <v>97</v>
      </c>
      <c r="D1" s="478"/>
      <c r="E1" s="113"/>
    </row>
    <row r="2" spans="1:12" s="6" customFormat="1">
      <c r="A2" s="76" t="s">
        <v>128</v>
      </c>
      <c r="B2" s="234"/>
      <c r="C2" s="479" t="str">
        <f>'ფორმა N1'!L2</f>
        <v>01.09.2020-13.11.2020</v>
      </c>
      <c r="D2" s="480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>
        <f>'ფორმა N1'!A5</f>
        <v>0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0</v>
      </c>
      <c r="D9" s="85">
        <f>SUM(D10,D26)</f>
        <v>69858.8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66608.800000000003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0</v>
      </c>
      <c r="D12" s="107">
        <f>SUM(D13:D15)</f>
        <v>66608.800000000003</v>
      </c>
      <c r="E12" s="113"/>
    </row>
    <row r="13" spans="1:12" s="3" customFormat="1">
      <c r="A13" s="97" t="s">
        <v>70</v>
      </c>
      <c r="B13" s="97" t="s">
        <v>293</v>
      </c>
      <c r="C13" s="8"/>
      <c r="D13" s="8">
        <v>66608.800000000003</v>
      </c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5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3250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3250</v>
      </c>
      <c r="E27" s="113"/>
    </row>
    <row r="28" spans="1:5">
      <c r="A28" s="229" t="s">
        <v>87</v>
      </c>
      <c r="B28" s="229" t="s">
        <v>291</v>
      </c>
      <c r="C28" s="8"/>
      <c r="D28" s="8"/>
      <c r="E28" s="113"/>
    </row>
    <row r="29" spans="1:5">
      <c r="A29" s="229" t="s">
        <v>88</v>
      </c>
      <c r="B29" s="229" t="s">
        <v>294</v>
      </c>
      <c r="C29" s="8"/>
      <c r="D29" s="8"/>
      <c r="E29" s="113"/>
    </row>
    <row r="30" spans="1:5">
      <c r="A30" s="229" t="s">
        <v>393</v>
      </c>
      <c r="B30" s="229" t="s">
        <v>292</v>
      </c>
      <c r="C30" s="8"/>
      <c r="D30" s="8">
        <v>3250</v>
      </c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439</v>
      </c>
      <c r="C32" s="8"/>
      <c r="D32" s="8"/>
      <c r="E32" s="113"/>
    </row>
    <row r="33" spans="1:9">
      <c r="A33" s="229" t="s">
        <v>13</v>
      </c>
      <c r="B33" s="229" t="s">
        <v>440</v>
      </c>
      <c r="C33" s="8"/>
      <c r="D33" s="8"/>
      <c r="E33" s="113"/>
    </row>
    <row r="34" spans="1:9">
      <c r="A34" s="229" t="s">
        <v>264</v>
      </c>
      <c r="B34" s="229" t="s">
        <v>441</v>
      </c>
      <c r="C34" s="8"/>
      <c r="D34" s="8"/>
      <c r="E34" s="113"/>
    </row>
    <row r="35" spans="1:9" s="23" customFormat="1">
      <c r="A35" s="88" t="s">
        <v>34</v>
      </c>
      <c r="B35" s="242" t="s">
        <v>390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388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58" zoomScale="80" zoomScaleNormal="10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443</v>
      </c>
      <c r="B1" s="218"/>
      <c r="C1" s="478" t="s">
        <v>97</v>
      </c>
      <c r="D1" s="478"/>
      <c r="E1" s="91"/>
    </row>
    <row r="2" spans="1:5" s="6" customFormat="1">
      <c r="A2" s="364" t="s">
        <v>445</v>
      </c>
      <c r="B2" s="218"/>
      <c r="C2" s="476" t="str">
        <f>'ფორმა N1'!L2</f>
        <v>01.09.2020-13.11.2020</v>
      </c>
      <c r="D2" s="477"/>
      <c r="E2" s="91"/>
    </row>
    <row r="3" spans="1:5" s="6" customFormat="1">
      <c r="A3" s="364" t="s">
        <v>444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>
        <f>'ფორმა N1'!A5</f>
        <v>0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67" t="s">
        <v>447</v>
      </c>
      <c r="B15" s="368" t="s">
        <v>448</v>
      </c>
      <c r="C15" s="368"/>
      <c r="D15" s="368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3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3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3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3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3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3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3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370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309</v>
      </c>
      <c r="B66" s="47" t="s">
        <v>310</v>
      </c>
      <c r="C66" s="226"/>
      <c r="D66" s="41"/>
      <c r="E66" s="227"/>
    </row>
    <row r="67" spans="1:5">
      <c r="A67" s="221">
        <v>2</v>
      </c>
      <c r="B67" s="221" t="s">
        <v>365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366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367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389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81" t="s">
        <v>431</v>
      </c>
      <c r="B81" s="481"/>
      <c r="C81" s="481"/>
      <c r="D81" s="481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27" zoomScaleSheetLayoutView="100" workbookViewId="0">
      <selection activeCell="D37" sqref="D3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78" t="s">
        <v>97</v>
      </c>
      <c r="D1" s="478"/>
      <c r="E1" s="148"/>
    </row>
    <row r="2" spans="1:12">
      <c r="A2" s="76" t="s">
        <v>128</v>
      </c>
      <c r="B2" s="114"/>
      <c r="C2" s="476" t="s">
        <v>564</v>
      </c>
      <c r="D2" s="477"/>
      <c r="E2" s="148"/>
    </row>
    <row r="3" spans="1:12">
      <c r="A3" s="76"/>
      <c r="B3" s="114"/>
      <c r="C3" s="337"/>
      <c r="D3" s="337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>
        <f>'ფორმა N1'!A5</f>
        <v>0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6"/>
      <c r="B7" s="336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423">
        <f>SUM(C10,C14,C54,C57,C58,C59,C76)</f>
        <v>72080.23</v>
      </c>
      <c r="D9" s="423">
        <f>SUM(D10,D14,D54,D57,D58,D59,D65,D72,D73)</f>
        <v>66297.919999999998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7209</v>
      </c>
      <c r="D10" s="422">
        <f>SUM(D11:D13)</f>
        <v>7065.3600000000006</v>
      </c>
      <c r="E10" s="150"/>
    </row>
    <row r="11" spans="1:12" s="9" customFormat="1" ht="16.5" customHeight="1">
      <c r="A11" s="16" t="s">
        <v>30</v>
      </c>
      <c r="B11" s="16" t="s">
        <v>59</v>
      </c>
      <c r="C11" s="34">
        <v>6809</v>
      </c>
      <c r="D11" s="421">
        <v>6745.3600000000006</v>
      </c>
      <c r="E11" s="150"/>
    </row>
    <row r="12" spans="1:12" ht="16.5" customHeight="1">
      <c r="A12" s="16" t="s">
        <v>31</v>
      </c>
      <c r="B12" s="16" t="s">
        <v>0</v>
      </c>
      <c r="C12" s="34">
        <v>400</v>
      </c>
      <c r="D12" s="35">
        <v>320</v>
      </c>
      <c r="E12" s="148"/>
    </row>
    <row r="13" spans="1:12" ht="16.5" customHeight="1">
      <c r="A13" s="367" t="s">
        <v>447</v>
      </c>
      <c r="B13" s="368" t="s">
        <v>449</v>
      </c>
      <c r="C13" s="368"/>
      <c r="D13" s="368"/>
      <c r="E13" s="148"/>
    </row>
    <row r="14" spans="1:12">
      <c r="A14" s="14">
        <v>1.2</v>
      </c>
      <c r="B14" s="14" t="s">
        <v>60</v>
      </c>
      <c r="C14" s="422">
        <f>SUM(C15,C18,C30:C33,C36,C37,C44,C45,C46,C47,C48,C52,C53)</f>
        <v>58487.71</v>
      </c>
      <c r="D14" s="422">
        <f>SUM(D15,D18,D30:D33,D36,D37,D44,D45,D46,D47,D48,D52,D53)</f>
        <v>52849.04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421">
        <v>155.69</v>
      </c>
      <c r="D36" s="421">
        <v>155.69</v>
      </c>
      <c r="E36" s="148"/>
    </row>
    <row r="37" spans="1:5">
      <c r="A37" s="16" t="s">
        <v>39</v>
      </c>
      <c r="B37" s="16" t="s">
        <v>326</v>
      </c>
      <c r="C37" s="83">
        <f>SUM(C38:C43)</f>
        <v>56168.52</v>
      </c>
      <c r="D37" s="429">
        <f>SUM(D38:D43)</f>
        <v>50529.85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/>
      <c r="D39" s="34"/>
      <c r="E39" s="148"/>
    </row>
    <row r="40" spans="1:5">
      <c r="A40" s="17" t="s">
        <v>325</v>
      </c>
      <c r="B40" s="17" t="s">
        <v>331</v>
      </c>
      <c r="C40" s="421">
        <f>38314.28+5638.67</f>
        <v>43952.95</v>
      </c>
      <c r="D40" s="421">
        <v>38314.28</v>
      </c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421">
        <f>13096.57-156-725</f>
        <v>12215.57</v>
      </c>
      <c r="D43" s="421">
        <f>13096.57-156-725</f>
        <v>12215.57</v>
      </c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421">
        <f>225+156+725</f>
        <v>1106</v>
      </c>
      <c r="D45" s="421">
        <f>225+156+725</f>
        <v>1106</v>
      </c>
      <c r="E45" s="148"/>
    </row>
    <row r="46" spans="1:5">
      <c r="A46" s="16" t="s">
        <v>42</v>
      </c>
      <c r="B46" s="16" t="s">
        <v>25</v>
      </c>
      <c r="C46" s="34"/>
      <c r="D46" s="421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421">
        <v>1057.5</v>
      </c>
      <c r="D53" s="421">
        <v>1057.5</v>
      </c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6383.52</v>
      </c>
      <c r="D59" s="422">
        <f>SUM(D60:D64)</f>
        <v>6383.52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41">
        <v>391.02</v>
      </c>
      <c r="D61" s="41">
        <v>391.02</v>
      </c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41">
        <v>5992.5</v>
      </c>
      <c r="D63" s="41">
        <v>5992.5</v>
      </c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389</v>
      </c>
      <c r="C72" s="251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/>
      <c r="D76" s="85"/>
      <c r="E76" s="105"/>
    </row>
    <row r="77" spans="1:5" s="2" customFormat="1">
      <c r="A77" s="344"/>
      <c r="B77" s="344"/>
      <c r="C77" s="12"/>
      <c r="D77" s="12"/>
      <c r="E77" s="105"/>
    </row>
    <row r="78" spans="1:5" s="2" customFormat="1">
      <c r="A78" s="481" t="s">
        <v>431</v>
      </c>
      <c r="B78" s="481"/>
      <c r="C78" s="481"/>
      <c r="D78" s="481"/>
      <c r="E78" s="105"/>
    </row>
    <row r="79" spans="1:5" s="2" customFormat="1">
      <c r="A79" s="344"/>
      <c r="B79" s="344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82" t="s">
        <v>433</v>
      </c>
      <c r="C85" s="482"/>
      <c r="D85" s="482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82" t="s">
        <v>435</v>
      </c>
      <c r="C87" s="482"/>
      <c r="D87" s="482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topLeftCell="A4" zoomScale="80" zoomScaleNormal="100" zoomScaleSheetLayoutView="80" workbookViewId="0">
      <selection activeCell="D25" sqref="D2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78" t="s">
        <v>97</v>
      </c>
      <c r="D1" s="478"/>
      <c r="E1" s="91"/>
    </row>
    <row r="2" spans="1:5" s="6" customFormat="1">
      <c r="A2" s="74" t="s">
        <v>301</v>
      </c>
      <c r="B2" s="77"/>
      <c r="C2" s="476" t="str">
        <f>'ფორმა N1'!L2</f>
        <v>01.09.2020-13.11.2020</v>
      </c>
      <c r="D2" s="476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0">
        <f>'ფორმა N1'!A5</f>
        <v>0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 t="s">
        <v>510</v>
      </c>
      <c r="C10" s="4"/>
      <c r="D10" s="424">
        <v>1457.5</v>
      </c>
      <c r="E10" s="93"/>
    </row>
    <row r="11" spans="1:5" s="10" customFormat="1">
      <c r="A11" s="98" t="s">
        <v>303</v>
      </c>
      <c r="B11" s="98" t="s">
        <v>511</v>
      </c>
      <c r="C11" s="4"/>
      <c r="D11" s="4">
        <v>1000</v>
      </c>
      <c r="E11" s="94"/>
    </row>
    <row r="12" spans="1:5" s="10" customFormat="1">
      <c r="A12" s="87" t="s">
        <v>261</v>
      </c>
      <c r="B12" s="98" t="s">
        <v>512</v>
      </c>
      <c r="C12" s="4"/>
      <c r="D12" s="4">
        <v>1735</v>
      </c>
      <c r="E12" s="94"/>
    </row>
    <row r="13" spans="1:5" s="10" customFormat="1">
      <c r="A13" s="87" t="s">
        <v>261</v>
      </c>
      <c r="B13" s="98" t="s">
        <v>516</v>
      </c>
      <c r="C13" s="4"/>
      <c r="D13" s="4">
        <v>1000</v>
      </c>
      <c r="E13" s="94"/>
    </row>
    <row r="14" spans="1:5" s="10" customFormat="1">
      <c r="A14" s="87" t="s">
        <v>261</v>
      </c>
      <c r="B14" s="98" t="s">
        <v>517</v>
      </c>
      <c r="C14" s="4"/>
      <c r="D14" s="424">
        <v>500</v>
      </c>
      <c r="E14" s="94"/>
    </row>
    <row r="15" spans="1:5" s="10" customFormat="1">
      <c r="A15" s="87" t="s">
        <v>261</v>
      </c>
      <c r="B15" s="98" t="s">
        <v>518</v>
      </c>
      <c r="C15" s="4"/>
      <c r="D15" s="4">
        <v>300</v>
      </c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98" t="s">
        <v>513</v>
      </c>
      <c r="C18" s="4"/>
      <c r="D18" s="424">
        <v>770</v>
      </c>
      <c r="E18" s="94"/>
    </row>
    <row r="19" spans="1:5" s="10" customFormat="1">
      <c r="A19" s="87" t="s">
        <v>261</v>
      </c>
      <c r="B19" s="87" t="s">
        <v>514</v>
      </c>
      <c r="C19" s="4"/>
      <c r="D19" s="424">
        <v>190</v>
      </c>
      <c r="E19" s="94"/>
    </row>
    <row r="20" spans="1:5" s="10" customFormat="1">
      <c r="A20" s="87" t="s">
        <v>261</v>
      </c>
      <c r="B20" s="87" t="s">
        <v>515</v>
      </c>
      <c r="C20" s="4"/>
      <c r="D20" s="424">
        <v>37.5</v>
      </c>
      <c r="E20" s="94"/>
    </row>
    <row r="21" spans="1:5" s="10" customFormat="1">
      <c r="A21" s="87"/>
      <c r="B21" s="87" t="s">
        <v>519</v>
      </c>
      <c r="C21" s="4"/>
      <c r="D21" s="424">
        <v>60</v>
      </c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427">
        <f>SUM(D10:D24)</f>
        <v>7050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topLeftCell="A16" zoomScale="80" zoomScaleNormal="100" zoomScaleSheetLayoutView="80" workbookViewId="0">
      <selection activeCell="K1" sqref="K1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406</v>
      </c>
      <c r="B1" s="74"/>
      <c r="C1" s="77"/>
      <c r="D1" s="77"/>
      <c r="E1" s="77"/>
      <c r="F1" s="77"/>
      <c r="G1" s="257"/>
      <c r="H1" s="257"/>
      <c r="I1" s="478" t="s">
        <v>97</v>
      </c>
      <c r="J1" s="478"/>
    </row>
    <row r="2" spans="1:10" ht="15">
      <c r="A2" s="76" t="s">
        <v>128</v>
      </c>
      <c r="B2" s="74"/>
      <c r="C2" s="77"/>
      <c r="D2" s="77"/>
      <c r="E2" s="77"/>
      <c r="F2" s="77"/>
      <c r="G2" s="257"/>
      <c r="H2" s="257"/>
      <c r="I2" s="476" t="str">
        <f>'ფორმა N1'!L2</f>
        <v>01.09.2020-13.11.2020</v>
      </c>
      <c r="J2" s="476"/>
    </row>
    <row r="3" spans="1:10" ht="15">
      <c r="A3" s="76"/>
      <c r="B3" s="76"/>
      <c r="C3" s="74"/>
      <c r="D3" s="74"/>
      <c r="E3" s="74"/>
      <c r="F3" s="74"/>
      <c r="G3" s="257"/>
      <c r="H3" s="257"/>
      <c r="I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10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45">
      <c r="A9" s="98">
        <v>1</v>
      </c>
      <c r="B9" s="98" t="s">
        <v>493</v>
      </c>
      <c r="C9" s="98" t="s">
        <v>494</v>
      </c>
      <c r="D9" s="98" t="s">
        <v>495</v>
      </c>
      <c r="E9" s="98" t="s">
        <v>496</v>
      </c>
      <c r="F9" s="98" t="s">
        <v>319</v>
      </c>
      <c r="G9" s="4">
        <v>3000</v>
      </c>
      <c r="H9" s="4">
        <v>2400</v>
      </c>
      <c r="I9" s="4">
        <v>600</v>
      </c>
      <c r="J9" s="212" t="s">
        <v>0</v>
      </c>
    </row>
    <row r="10" spans="1:10" ht="15">
      <c r="A10" s="98">
        <v>2</v>
      </c>
      <c r="B10" s="98" t="s">
        <v>497</v>
      </c>
      <c r="C10" s="98" t="s">
        <v>498</v>
      </c>
      <c r="D10" s="98">
        <v>50001002035</v>
      </c>
      <c r="E10" s="98" t="s">
        <v>499</v>
      </c>
      <c r="F10" s="98" t="s">
        <v>319</v>
      </c>
      <c r="G10" s="4">
        <f>125*3</f>
        <v>375</v>
      </c>
      <c r="H10" s="4">
        <v>300</v>
      </c>
      <c r="I10" s="4">
        <v>75</v>
      </c>
    </row>
    <row r="11" spans="1:10" ht="45">
      <c r="A11" s="98">
        <v>3</v>
      </c>
      <c r="B11" s="98" t="s">
        <v>500</v>
      </c>
      <c r="C11" s="98" t="s">
        <v>501</v>
      </c>
      <c r="D11" s="98" t="s">
        <v>480</v>
      </c>
      <c r="E11" s="98" t="s">
        <v>496</v>
      </c>
      <c r="F11" s="98" t="s">
        <v>319</v>
      </c>
      <c r="G11" s="424">
        <v>1511.25</v>
      </c>
      <c r="H11" s="4">
        <v>1209</v>
      </c>
      <c r="I11" s="424">
        <v>302.25</v>
      </c>
    </row>
    <row r="12" spans="1:10" ht="15">
      <c r="A12" s="98">
        <v>6</v>
      </c>
      <c r="B12" s="87" t="s">
        <v>502</v>
      </c>
      <c r="C12" s="87" t="s">
        <v>503</v>
      </c>
      <c r="D12" s="425">
        <v>1007009033</v>
      </c>
      <c r="E12" s="87"/>
      <c r="F12" s="98" t="s">
        <v>319</v>
      </c>
      <c r="G12" s="4">
        <v>815</v>
      </c>
      <c r="H12" s="4">
        <v>652</v>
      </c>
      <c r="I12" s="4">
        <v>163</v>
      </c>
    </row>
    <row r="13" spans="1:10" ht="45">
      <c r="A13" s="98">
        <v>8</v>
      </c>
      <c r="B13" s="98" t="s">
        <v>500</v>
      </c>
      <c r="C13" s="98" t="s">
        <v>501</v>
      </c>
      <c r="D13" s="98" t="s">
        <v>480</v>
      </c>
      <c r="E13" s="98" t="s">
        <v>496</v>
      </c>
      <c r="F13" s="98" t="s">
        <v>504</v>
      </c>
      <c r="G13" s="4">
        <v>200</v>
      </c>
      <c r="H13" s="4">
        <v>160</v>
      </c>
      <c r="I13" s="4">
        <v>40</v>
      </c>
    </row>
    <row r="14" spans="1:10" ht="45">
      <c r="A14" s="98">
        <v>9</v>
      </c>
      <c r="B14" s="87" t="s">
        <v>505</v>
      </c>
      <c r="C14" s="87" t="s">
        <v>506</v>
      </c>
      <c r="D14" s="98" t="s">
        <v>507</v>
      </c>
      <c r="E14" s="98" t="s">
        <v>496</v>
      </c>
      <c r="F14" s="98" t="s">
        <v>504</v>
      </c>
      <c r="G14" s="4">
        <v>200</v>
      </c>
      <c r="H14" s="4">
        <v>160</v>
      </c>
      <c r="I14" s="4">
        <v>40</v>
      </c>
    </row>
    <row r="15" spans="1:10" ht="45">
      <c r="A15" s="98">
        <v>10</v>
      </c>
      <c r="B15" s="87" t="s">
        <v>505</v>
      </c>
      <c r="C15" s="87" t="s">
        <v>506</v>
      </c>
      <c r="D15" s="98" t="s">
        <v>507</v>
      </c>
      <c r="E15" s="98" t="s">
        <v>496</v>
      </c>
      <c r="F15" s="98" t="s">
        <v>319</v>
      </c>
      <c r="G15" s="424">
        <v>482.95</v>
      </c>
      <c r="H15" s="424">
        <v>386.36</v>
      </c>
      <c r="I15" s="424">
        <v>96.59</v>
      </c>
    </row>
    <row r="16" spans="1:10" ht="45">
      <c r="A16" s="98">
        <v>13</v>
      </c>
      <c r="B16" s="98" t="s">
        <v>508</v>
      </c>
      <c r="C16" s="98" t="s">
        <v>509</v>
      </c>
      <c r="D16" s="98">
        <v>38001043987</v>
      </c>
      <c r="E16" s="98" t="s">
        <v>496</v>
      </c>
      <c r="F16" s="98" t="s">
        <v>319</v>
      </c>
      <c r="G16" s="426">
        <v>625</v>
      </c>
      <c r="H16" s="4">
        <v>500</v>
      </c>
      <c r="I16" s="424">
        <v>125</v>
      </c>
    </row>
    <row r="17" spans="1:9" ht="15">
      <c r="A17" s="87" t="s">
        <v>259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87"/>
      <c r="B18" s="99"/>
      <c r="C18" s="99"/>
      <c r="D18" s="99"/>
      <c r="E18" s="99"/>
      <c r="F18" s="87" t="s">
        <v>394</v>
      </c>
      <c r="G18" s="428">
        <f>SUM(G9:G17)</f>
        <v>7209.2</v>
      </c>
      <c r="H18" s="428">
        <f>SUM(H9:H17)</f>
        <v>5767.36</v>
      </c>
      <c r="I18" s="427">
        <f>SUM(I9:I17)</f>
        <v>1441.84</v>
      </c>
    </row>
    <row r="19" spans="1:9" ht="15">
      <c r="A19" s="210"/>
      <c r="B19" s="210"/>
      <c r="C19" s="210"/>
      <c r="D19" s="210"/>
      <c r="E19" s="210"/>
      <c r="F19" s="210"/>
      <c r="G19" s="210"/>
      <c r="H19" s="182"/>
      <c r="I19" s="182"/>
    </row>
    <row r="20" spans="1:9" ht="15">
      <c r="A20" s="211" t="s">
        <v>407</v>
      </c>
      <c r="B20" s="211"/>
      <c r="C20" s="210"/>
      <c r="D20" s="210"/>
      <c r="E20" s="210"/>
      <c r="F20" s="210"/>
      <c r="G20" s="210"/>
      <c r="H20" s="182"/>
      <c r="I20" s="182"/>
    </row>
    <row r="21" spans="1:9" ht="15">
      <c r="A21" s="211"/>
      <c r="B21" s="211"/>
      <c r="C21" s="210"/>
      <c r="D21" s="210"/>
      <c r="E21" s="210"/>
      <c r="F21" s="210"/>
      <c r="G21" s="210"/>
      <c r="H21" s="182"/>
      <c r="I21" s="182"/>
    </row>
    <row r="22" spans="1:9" ht="15">
      <c r="A22" s="211"/>
      <c r="B22" s="211"/>
      <c r="C22" s="182"/>
      <c r="D22" s="182"/>
      <c r="E22" s="182"/>
      <c r="F22" s="182"/>
      <c r="G22" s="182"/>
      <c r="H22" s="182"/>
      <c r="I22" s="182"/>
    </row>
    <row r="23" spans="1:9" ht="15">
      <c r="A23" s="211"/>
      <c r="B23" s="211"/>
      <c r="C23" s="182"/>
      <c r="D23" s="182"/>
      <c r="E23" s="182"/>
      <c r="F23" s="182"/>
      <c r="G23" s="182"/>
      <c r="H23" s="182"/>
      <c r="I23" s="182"/>
    </row>
    <row r="24" spans="1:9">
      <c r="A24" s="208"/>
      <c r="B24" s="208"/>
      <c r="C24" s="208"/>
      <c r="D24" s="208"/>
      <c r="E24" s="208"/>
      <c r="F24" s="208"/>
      <c r="G24" s="208"/>
      <c r="H24" s="208"/>
      <c r="I24" s="208"/>
    </row>
    <row r="25" spans="1:9" ht="15">
      <c r="A25" s="188" t="s">
        <v>96</v>
      </c>
      <c r="B25" s="188"/>
      <c r="C25" s="182"/>
      <c r="D25" s="182"/>
      <c r="E25" s="182"/>
      <c r="F25" s="182"/>
      <c r="G25" s="182"/>
      <c r="H25" s="182"/>
      <c r="I25" s="182"/>
    </row>
    <row r="26" spans="1:9" ht="15">
      <c r="A26" s="182"/>
      <c r="B26" s="182"/>
      <c r="C26" s="182"/>
      <c r="D26" s="182"/>
      <c r="E26" s="182"/>
      <c r="F26" s="182"/>
      <c r="G26" s="182"/>
      <c r="H26" s="182"/>
      <c r="I26" s="182"/>
    </row>
    <row r="27" spans="1:9" ht="15">
      <c r="A27" s="182"/>
      <c r="B27" s="182"/>
      <c r="C27" s="182"/>
      <c r="D27" s="182"/>
      <c r="E27" s="186"/>
      <c r="F27" s="186"/>
      <c r="G27" s="186"/>
      <c r="H27" s="182"/>
      <c r="I27" s="182"/>
    </row>
    <row r="28" spans="1:9" ht="15">
      <c r="A28" s="188"/>
      <c r="B28" s="188"/>
      <c r="C28" s="188" t="s">
        <v>356</v>
      </c>
      <c r="D28" s="188"/>
      <c r="E28" s="188"/>
      <c r="F28" s="188"/>
      <c r="G28" s="188"/>
      <c r="H28" s="182"/>
      <c r="I28" s="182"/>
    </row>
    <row r="29" spans="1:9" ht="15">
      <c r="A29" s="182"/>
      <c r="B29" s="182"/>
      <c r="C29" s="182" t="s">
        <v>355</v>
      </c>
      <c r="D29" s="182"/>
      <c r="E29" s="182"/>
      <c r="F29" s="182"/>
      <c r="G29" s="182"/>
      <c r="H29" s="182"/>
      <c r="I29" s="182"/>
    </row>
    <row r="30" spans="1:9">
      <c r="A30" s="190"/>
      <c r="B30" s="190"/>
      <c r="C30" s="190" t="s">
        <v>127</v>
      </c>
      <c r="D30" s="190"/>
      <c r="E30" s="190"/>
      <c r="F30" s="190"/>
      <c r="G30" s="190"/>
    </row>
  </sheetData>
  <autoFilter ref="A8:J18"/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78" t="s">
        <v>97</v>
      </c>
      <c r="H1" s="478"/>
      <c r="I1" s="349"/>
    </row>
    <row r="2" spans="1:9" ht="15">
      <c r="A2" s="76" t="s">
        <v>128</v>
      </c>
      <c r="B2" s="77"/>
      <c r="C2" s="77"/>
      <c r="D2" s="77"/>
      <c r="E2" s="77"/>
      <c r="F2" s="77"/>
      <c r="G2" s="476" t="str">
        <f>'ფორმა N1'!L2</f>
        <v>01.09.2020-13.11.2020</v>
      </c>
      <c r="H2" s="476"/>
      <c r="I2" s="76"/>
    </row>
    <row r="3" spans="1:9" ht="15">
      <c r="A3" s="76"/>
      <c r="B3" s="76"/>
      <c r="C3" s="76"/>
      <c r="D3" s="76"/>
      <c r="E3" s="76"/>
      <c r="F3" s="76"/>
      <c r="G3" s="257"/>
      <c r="H3" s="257"/>
      <c r="I3" s="349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10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6"/>
      <c r="B7" s="256"/>
      <c r="C7" s="256"/>
      <c r="D7" s="256"/>
      <c r="E7" s="256"/>
      <c r="F7" s="256"/>
      <c r="G7" s="78"/>
      <c r="H7" s="78"/>
      <c r="I7" s="349"/>
    </row>
    <row r="8" spans="1:9" ht="45">
      <c r="A8" s="345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46"/>
      <c r="B9" s="347"/>
      <c r="C9" s="98"/>
      <c r="D9" s="98"/>
      <c r="E9" s="98"/>
      <c r="F9" s="98"/>
      <c r="G9" s="98"/>
      <c r="H9" s="4"/>
      <c r="I9" s="4"/>
    </row>
    <row r="10" spans="1:9" ht="15">
      <c r="A10" s="346"/>
      <c r="B10" s="347"/>
      <c r="C10" s="98"/>
      <c r="D10" s="98"/>
      <c r="E10" s="98"/>
      <c r="F10" s="98"/>
      <c r="G10" s="98"/>
      <c r="H10" s="4"/>
      <c r="I10" s="4"/>
    </row>
    <row r="11" spans="1:9" ht="15">
      <c r="A11" s="346"/>
      <c r="B11" s="347"/>
      <c r="C11" s="87"/>
      <c r="D11" s="87"/>
      <c r="E11" s="87"/>
      <c r="F11" s="87"/>
      <c r="G11" s="87"/>
      <c r="H11" s="4"/>
      <c r="I11" s="4"/>
    </row>
    <row r="12" spans="1:9" ht="15">
      <c r="A12" s="346"/>
      <c r="B12" s="347"/>
      <c r="C12" s="87"/>
      <c r="D12" s="87"/>
      <c r="E12" s="87"/>
      <c r="F12" s="87"/>
      <c r="G12" s="87"/>
      <c r="H12" s="4"/>
      <c r="I12" s="4"/>
    </row>
    <row r="13" spans="1:9" ht="15">
      <c r="A13" s="346"/>
      <c r="B13" s="347"/>
      <c r="C13" s="87"/>
      <c r="D13" s="87"/>
      <c r="E13" s="87"/>
      <c r="F13" s="87"/>
      <c r="G13" s="87"/>
      <c r="H13" s="4"/>
      <c r="I13" s="4"/>
    </row>
    <row r="14" spans="1:9" ht="15">
      <c r="A14" s="346"/>
      <c r="B14" s="347"/>
      <c r="C14" s="87"/>
      <c r="D14" s="87"/>
      <c r="E14" s="87"/>
      <c r="F14" s="87"/>
      <c r="G14" s="87"/>
      <c r="H14" s="4"/>
      <c r="I14" s="4"/>
    </row>
    <row r="15" spans="1:9" ht="15">
      <c r="A15" s="346"/>
      <c r="B15" s="347"/>
      <c r="C15" s="87"/>
      <c r="D15" s="87"/>
      <c r="E15" s="87"/>
      <c r="F15" s="87"/>
      <c r="G15" s="87"/>
      <c r="H15" s="4"/>
      <c r="I15" s="4"/>
    </row>
    <row r="16" spans="1:9" ht="15">
      <c r="A16" s="346"/>
      <c r="B16" s="347"/>
      <c r="C16" s="87"/>
      <c r="D16" s="87"/>
      <c r="E16" s="87"/>
      <c r="F16" s="87"/>
      <c r="G16" s="87"/>
      <c r="H16" s="4"/>
      <c r="I16" s="4"/>
    </row>
    <row r="17" spans="1:9" ht="15">
      <c r="A17" s="346"/>
      <c r="B17" s="347"/>
      <c r="C17" s="87"/>
      <c r="D17" s="87"/>
      <c r="E17" s="87"/>
      <c r="F17" s="87"/>
      <c r="G17" s="87"/>
      <c r="H17" s="4"/>
      <c r="I17" s="4"/>
    </row>
    <row r="18" spans="1:9" ht="15">
      <c r="A18" s="346"/>
      <c r="B18" s="347"/>
      <c r="C18" s="87"/>
      <c r="D18" s="87"/>
      <c r="E18" s="87"/>
      <c r="F18" s="87"/>
      <c r="G18" s="87"/>
      <c r="H18" s="4"/>
      <c r="I18" s="4"/>
    </row>
    <row r="19" spans="1:9" ht="15">
      <c r="A19" s="346"/>
      <c r="B19" s="347"/>
      <c r="C19" s="87"/>
      <c r="D19" s="87"/>
      <c r="E19" s="87"/>
      <c r="F19" s="87"/>
      <c r="G19" s="87"/>
      <c r="H19" s="4"/>
      <c r="I19" s="4"/>
    </row>
    <row r="20" spans="1:9" ht="15">
      <c r="A20" s="346"/>
      <c r="B20" s="347"/>
      <c r="C20" s="87"/>
      <c r="D20" s="87"/>
      <c r="E20" s="87"/>
      <c r="F20" s="87"/>
      <c r="G20" s="87"/>
      <c r="H20" s="4"/>
      <c r="I20" s="4"/>
    </row>
    <row r="21" spans="1:9" ht="15">
      <c r="A21" s="346"/>
      <c r="B21" s="347"/>
      <c r="C21" s="87"/>
      <c r="D21" s="87"/>
      <c r="E21" s="87"/>
      <c r="F21" s="87"/>
      <c r="G21" s="87"/>
      <c r="H21" s="4"/>
      <c r="I21" s="4"/>
    </row>
    <row r="22" spans="1:9" ht="15">
      <c r="A22" s="346"/>
      <c r="B22" s="347"/>
      <c r="C22" s="87"/>
      <c r="D22" s="87"/>
      <c r="E22" s="87"/>
      <c r="F22" s="87"/>
      <c r="G22" s="87"/>
      <c r="H22" s="4"/>
      <c r="I22" s="4"/>
    </row>
    <row r="23" spans="1:9" ht="15">
      <c r="A23" s="346"/>
      <c r="B23" s="347"/>
      <c r="C23" s="87"/>
      <c r="D23" s="87"/>
      <c r="E23" s="87"/>
      <c r="F23" s="87"/>
      <c r="G23" s="87"/>
      <c r="H23" s="4"/>
      <c r="I23" s="4"/>
    </row>
    <row r="24" spans="1:9" ht="15">
      <c r="A24" s="346"/>
      <c r="B24" s="347"/>
      <c r="C24" s="87"/>
      <c r="D24" s="87"/>
      <c r="E24" s="87"/>
      <c r="F24" s="87"/>
      <c r="G24" s="87"/>
      <c r="H24" s="4"/>
      <c r="I24" s="4"/>
    </row>
    <row r="25" spans="1:9" ht="15">
      <c r="A25" s="346"/>
      <c r="B25" s="347"/>
      <c r="C25" s="87"/>
      <c r="D25" s="87"/>
      <c r="E25" s="87"/>
      <c r="F25" s="87"/>
      <c r="G25" s="87"/>
      <c r="H25" s="4"/>
      <c r="I25" s="4"/>
    </row>
    <row r="26" spans="1:9" ht="15">
      <c r="A26" s="346"/>
      <c r="B26" s="347"/>
      <c r="C26" s="87"/>
      <c r="D26" s="87"/>
      <c r="E26" s="87"/>
      <c r="F26" s="87"/>
      <c r="G26" s="87"/>
      <c r="H26" s="4"/>
      <c r="I26" s="4"/>
    </row>
    <row r="27" spans="1:9" ht="15">
      <c r="A27" s="346"/>
      <c r="B27" s="347"/>
      <c r="C27" s="87"/>
      <c r="D27" s="87"/>
      <c r="E27" s="87"/>
      <c r="F27" s="87"/>
      <c r="G27" s="87"/>
      <c r="H27" s="4"/>
      <c r="I27" s="4"/>
    </row>
    <row r="28" spans="1:9" ht="15">
      <c r="A28" s="346"/>
      <c r="B28" s="347"/>
      <c r="C28" s="87"/>
      <c r="D28" s="87"/>
      <c r="E28" s="87"/>
      <c r="F28" s="87"/>
      <c r="G28" s="87"/>
      <c r="H28" s="4"/>
      <c r="I28" s="4"/>
    </row>
    <row r="29" spans="1:9" ht="15">
      <c r="A29" s="346"/>
      <c r="B29" s="347"/>
      <c r="C29" s="87"/>
      <c r="D29" s="87"/>
      <c r="E29" s="87"/>
      <c r="F29" s="87"/>
      <c r="G29" s="87"/>
      <c r="H29" s="4"/>
      <c r="I29" s="4"/>
    </row>
    <row r="30" spans="1:9" ht="15">
      <c r="A30" s="346"/>
      <c r="B30" s="347"/>
      <c r="C30" s="87"/>
      <c r="D30" s="87"/>
      <c r="E30" s="87"/>
      <c r="F30" s="87"/>
      <c r="G30" s="87"/>
      <c r="H30" s="4"/>
      <c r="I30" s="4"/>
    </row>
    <row r="31" spans="1:9" ht="15">
      <c r="A31" s="346"/>
      <c r="B31" s="347"/>
      <c r="C31" s="87"/>
      <c r="D31" s="87"/>
      <c r="E31" s="87"/>
      <c r="F31" s="87"/>
      <c r="G31" s="87"/>
      <c r="H31" s="4"/>
      <c r="I31" s="4"/>
    </row>
    <row r="32" spans="1:9" ht="15">
      <c r="A32" s="346"/>
      <c r="B32" s="347"/>
      <c r="C32" s="87"/>
      <c r="D32" s="87"/>
      <c r="E32" s="87"/>
      <c r="F32" s="87"/>
      <c r="G32" s="87"/>
      <c r="H32" s="4"/>
      <c r="I32" s="4"/>
    </row>
    <row r="33" spans="1:9" ht="15">
      <c r="A33" s="346"/>
      <c r="B33" s="347"/>
      <c r="C33" s="87"/>
      <c r="D33" s="87"/>
      <c r="E33" s="87"/>
      <c r="F33" s="87"/>
      <c r="G33" s="87"/>
      <c r="H33" s="4"/>
      <c r="I33" s="4"/>
    </row>
    <row r="34" spans="1:9" ht="15">
      <c r="A34" s="346"/>
      <c r="B34" s="348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410</v>
      </c>
      <c r="B1" s="74"/>
      <c r="C1" s="77"/>
      <c r="D1" s="77"/>
      <c r="E1" s="77"/>
      <c r="F1" s="77"/>
      <c r="G1" s="478" t="s">
        <v>97</v>
      </c>
      <c r="H1" s="478"/>
    </row>
    <row r="2" spans="1:10" ht="15">
      <c r="A2" s="76" t="s">
        <v>128</v>
      </c>
      <c r="B2" s="74"/>
      <c r="C2" s="77"/>
      <c r="D2" s="77"/>
      <c r="E2" s="77"/>
      <c r="F2" s="77"/>
      <c r="G2" s="476" t="str">
        <f>'ფორმა N1'!L2</f>
        <v>01.09.2020-13.11.2020</v>
      </c>
      <c r="H2" s="476"/>
    </row>
    <row r="3" spans="1:10" ht="15">
      <c r="A3" s="76"/>
      <c r="B3" s="76"/>
      <c r="C3" s="76"/>
      <c r="D3" s="76"/>
      <c r="E3" s="76"/>
      <c r="F3" s="76"/>
      <c r="G3" s="257"/>
      <c r="H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410">
        <f>'ფორმა N1'!A5</f>
        <v>0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6"/>
      <c r="B7" s="256"/>
      <c r="C7" s="256"/>
      <c r="D7" s="256"/>
      <c r="E7" s="256"/>
      <c r="F7" s="256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Lali Nadiradze (GBG)</cp:lastModifiedBy>
  <cp:lastPrinted>2016-05-03T11:38:33Z</cp:lastPrinted>
  <dcterms:created xsi:type="dcterms:W3CDTF">2011-12-27T13:20:18Z</dcterms:created>
  <dcterms:modified xsi:type="dcterms:W3CDTF">2020-12-11T08:08:32Z</dcterms:modified>
</cp:coreProperties>
</file>